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1475" yWindow="195" windowWidth="12885" windowHeight="13095"/>
  </bookViews>
  <sheets>
    <sheet name="Ex Post Impacts" sheetId="2" r:id="rId1"/>
    <sheet name="Lookup" sheetId="1" r:id="rId2"/>
    <sheet name="Criteria" sheetId="3" r:id="rId3"/>
  </sheets>
  <definedNames>
    <definedName name="cycle">Criteria!$A$19:$A$21</definedName>
    <definedName name="data">Lookup!$E$1:$S$3889</definedName>
    <definedName name="events">Criteria!$A$2:$A$10</definedName>
    <definedName name="type">Criteria!$A$12:$A$15</definedName>
  </definedNames>
  <calcPr calcId="125725"/>
</workbook>
</file>

<file path=xl/calcChain.xml><?xml version="1.0" encoding="utf-8"?>
<calcChain xmlns="http://schemas.openxmlformats.org/spreadsheetml/2006/main">
  <c r="C38" i="2"/>
  <c r="E3" i="1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855"/>
  <c r="E856"/>
  <c r="E857"/>
  <c r="E858"/>
  <c r="E859"/>
  <c r="E860"/>
  <c r="E861"/>
  <c r="E862"/>
  <c r="E863"/>
  <c r="E864"/>
  <c r="E865"/>
  <c r="E866"/>
  <c r="E867"/>
  <c r="E868"/>
  <c r="E869"/>
  <c r="E870"/>
  <c r="E871"/>
  <c r="E872"/>
  <c r="E873"/>
  <c r="E874"/>
  <c r="E875"/>
  <c r="E876"/>
  <c r="E877"/>
  <c r="E878"/>
  <c r="E879"/>
  <c r="E880"/>
  <c r="E881"/>
  <c r="E882"/>
  <c r="E883"/>
  <c r="E884"/>
  <c r="E885"/>
  <c r="E886"/>
  <c r="E887"/>
  <c r="E888"/>
  <c r="E889"/>
  <c r="E890"/>
  <c r="E891"/>
  <c r="E892"/>
  <c r="E893"/>
  <c r="E894"/>
  <c r="E895"/>
  <c r="E896"/>
  <c r="E897"/>
  <c r="E898"/>
  <c r="E899"/>
  <c r="E900"/>
  <c r="E901"/>
  <c r="E902"/>
  <c r="E903"/>
  <c r="E904"/>
  <c r="E905"/>
  <c r="E906"/>
  <c r="E907"/>
  <c r="E908"/>
  <c r="E909"/>
  <c r="E910"/>
  <c r="E911"/>
  <c r="E912"/>
  <c r="E913"/>
  <c r="E914"/>
  <c r="E915"/>
  <c r="E916"/>
  <c r="E917"/>
  <c r="E918"/>
  <c r="E919"/>
  <c r="E920"/>
  <c r="E921"/>
  <c r="E922"/>
  <c r="E923"/>
  <c r="E924"/>
  <c r="E925"/>
  <c r="E926"/>
  <c r="E927"/>
  <c r="E928"/>
  <c r="E929"/>
  <c r="E930"/>
  <c r="E931"/>
  <c r="E932"/>
  <c r="E933"/>
  <c r="E934"/>
  <c r="E935"/>
  <c r="E936"/>
  <c r="E937"/>
  <c r="E938"/>
  <c r="E939"/>
  <c r="E940"/>
  <c r="E941"/>
  <c r="E942"/>
  <c r="E943"/>
  <c r="E944"/>
  <c r="E945"/>
  <c r="E946"/>
  <c r="E947"/>
  <c r="E948"/>
  <c r="E949"/>
  <c r="E950"/>
  <c r="E951"/>
  <c r="E952"/>
  <c r="E953"/>
  <c r="E954"/>
  <c r="E955"/>
  <c r="E956"/>
  <c r="E957"/>
  <c r="E958"/>
  <c r="E959"/>
  <c r="E960"/>
  <c r="E961"/>
  <c r="E962"/>
  <c r="E963"/>
  <c r="E964"/>
  <c r="E965"/>
  <c r="E966"/>
  <c r="E967"/>
  <c r="E968"/>
  <c r="E969"/>
  <c r="E970"/>
  <c r="E971"/>
  <c r="E972"/>
  <c r="E973"/>
  <c r="E974"/>
  <c r="E975"/>
  <c r="E976"/>
  <c r="E977"/>
  <c r="E978"/>
  <c r="E979"/>
  <c r="E980"/>
  <c r="E981"/>
  <c r="E982"/>
  <c r="E983"/>
  <c r="E984"/>
  <c r="E985"/>
  <c r="E986"/>
  <c r="E987"/>
  <c r="E988"/>
  <c r="E989"/>
  <c r="E990"/>
  <c r="E991"/>
  <c r="E992"/>
  <c r="E993"/>
  <c r="E994"/>
  <c r="E995"/>
  <c r="E996"/>
  <c r="E997"/>
  <c r="E998"/>
  <c r="E999"/>
  <c r="E1000"/>
  <c r="E1001"/>
  <c r="E1002"/>
  <c r="E1003"/>
  <c r="E1004"/>
  <c r="E1005"/>
  <c r="E1006"/>
  <c r="E1007"/>
  <c r="E1008"/>
  <c r="E1009"/>
  <c r="E1010"/>
  <c r="E1011"/>
  <c r="E1012"/>
  <c r="E1013"/>
  <c r="E1014"/>
  <c r="E1015"/>
  <c r="E1016"/>
  <c r="E1017"/>
  <c r="E1018"/>
  <c r="E1019"/>
  <c r="E1020"/>
  <c r="E1021"/>
  <c r="E1022"/>
  <c r="E1023"/>
  <c r="E1024"/>
  <c r="E1025"/>
  <c r="E1026"/>
  <c r="E1027"/>
  <c r="E1028"/>
  <c r="E1029"/>
  <c r="E1030"/>
  <c r="E1031"/>
  <c r="E1032"/>
  <c r="E1033"/>
  <c r="E1034"/>
  <c r="E1035"/>
  <c r="E1036"/>
  <c r="E1037"/>
  <c r="E1038"/>
  <c r="E1039"/>
  <c r="E1040"/>
  <c r="E1041"/>
  <c r="E1042"/>
  <c r="E1043"/>
  <c r="E1044"/>
  <c r="E1045"/>
  <c r="E1046"/>
  <c r="E1047"/>
  <c r="E1048"/>
  <c r="E1049"/>
  <c r="E1050"/>
  <c r="E1051"/>
  <c r="E1052"/>
  <c r="E1053"/>
  <c r="E1054"/>
  <c r="E1055"/>
  <c r="E1056"/>
  <c r="E1057"/>
  <c r="E1058"/>
  <c r="E1059"/>
  <c r="E1060"/>
  <c r="E1061"/>
  <c r="E1062"/>
  <c r="E1063"/>
  <c r="E1064"/>
  <c r="E1065"/>
  <c r="E1066"/>
  <c r="E1067"/>
  <c r="E1068"/>
  <c r="E1069"/>
  <c r="E1070"/>
  <c r="E1071"/>
  <c r="E1072"/>
  <c r="E1073"/>
  <c r="E1074"/>
  <c r="E1075"/>
  <c r="E1076"/>
  <c r="E1077"/>
  <c r="E1078"/>
  <c r="E1079"/>
  <c r="E1080"/>
  <c r="E1081"/>
  <c r="E1082"/>
  <c r="E1083"/>
  <c r="E1084"/>
  <c r="E1085"/>
  <c r="E1086"/>
  <c r="E1087"/>
  <c r="E1088"/>
  <c r="E1089"/>
  <c r="E1090"/>
  <c r="E1091"/>
  <c r="E1092"/>
  <c r="E1093"/>
  <c r="E1094"/>
  <c r="E1095"/>
  <c r="E1096"/>
  <c r="E1097"/>
  <c r="E1098"/>
  <c r="E1099"/>
  <c r="E1100"/>
  <c r="E1101"/>
  <c r="E1102"/>
  <c r="E1103"/>
  <c r="E1104"/>
  <c r="E1105"/>
  <c r="E1106"/>
  <c r="E1107"/>
  <c r="E1108"/>
  <c r="E1109"/>
  <c r="E1110"/>
  <c r="E1111"/>
  <c r="E1112"/>
  <c r="E1113"/>
  <c r="E1114"/>
  <c r="E1115"/>
  <c r="E1116"/>
  <c r="E1117"/>
  <c r="E1118"/>
  <c r="E1119"/>
  <c r="E1120"/>
  <c r="E1121"/>
  <c r="E1122"/>
  <c r="E1123"/>
  <c r="E1124"/>
  <c r="E1125"/>
  <c r="E1126"/>
  <c r="E1127"/>
  <c r="E1128"/>
  <c r="E1129"/>
  <c r="E1130"/>
  <c r="E1131"/>
  <c r="E1132"/>
  <c r="E1133"/>
  <c r="E1134"/>
  <c r="E1135"/>
  <c r="E1136"/>
  <c r="E1137"/>
  <c r="E1138"/>
  <c r="E1139"/>
  <c r="E1140"/>
  <c r="E1141"/>
  <c r="E1142"/>
  <c r="E1143"/>
  <c r="E1144"/>
  <c r="E1145"/>
  <c r="E1146"/>
  <c r="E1147"/>
  <c r="E1148"/>
  <c r="E1149"/>
  <c r="E1150"/>
  <c r="E1151"/>
  <c r="E1152"/>
  <c r="E1153"/>
  <c r="E1154"/>
  <c r="E1155"/>
  <c r="E1156"/>
  <c r="E1157"/>
  <c r="E1158"/>
  <c r="E1159"/>
  <c r="E1160"/>
  <c r="E1161"/>
  <c r="E1162"/>
  <c r="E1163"/>
  <c r="E1164"/>
  <c r="E1165"/>
  <c r="E1166"/>
  <c r="E1167"/>
  <c r="E1168"/>
  <c r="E1169"/>
  <c r="E1170"/>
  <c r="E1171"/>
  <c r="E1172"/>
  <c r="E1173"/>
  <c r="E1174"/>
  <c r="E1175"/>
  <c r="E1176"/>
  <c r="E1177"/>
  <c r="E1178"/>
  <c r="E1179"/>
  <c r="E1180"/>
  <c r="E1181"/>
  <c r="E1182"/>
  <c r="E1183"/>
  <c r="E1184"/>
  <c r="E1185"/>
  <c r="E1186"/>
  <c r="E1187"/>
  <c r="E1188"/>
  <c r="E1189"/>
  <c r="E1190"/>
  <c r="E1191"/>
  <c r="E1192"/>
  <c r="E1193"/>
  <c r="E1194"/>
  <c r="E1195"/>
  <c r="E1196"/>
  <c r="E1197"/>
  <c r="E1198"/>
  <c r="E1199"/>
  <c r="E1200"/>
  <c r="E1201"/>
  <c r="E1202"/>
  <c r="E1203"/>
  <c r="E1204"/>
  <c r="E1205"/>
  <c r="E1206"/>
  <c r="E1207"/>
  <c r="E1208"/>
  <c r="E1209"/>
  <c r="E1210"/>
  <c r="E1211"/>
  <c r="E1212"/>
  <c r="E1213"/>
  <c r="E1214"/>
  <c r="E1215"/>
  <c r="E1216"/>
  <c r="E1217"/>
  <c r="E1218"/>
  <c r="E1219"/>
  <c r="E1220"/>
  <c r="E1221"/>
  <c r="E1222"/>
  <c r="E1223"/>
  <c r="E1224"/>
  <c r="E1225"/>
  <c r="E1226"/>
  <c r="E1227"/>
  <c r="E1228"/>
  <c r="E1229"/>
  <c r="E1230"/>
  <c r="E1231"/>
  <c r="E1232"/>
  <c r="E1233"/>
  <c r="E1234"/>
  <c r="E1235"/>
  <c r="E1236"/>
  <c r="E1237"/>
  <c r="E1238"/>
  <c r="E1239"/>
  <c r="E1240"/>
  <c r="E1241"/>
  <c r="E1242"/>
  <c r="E1243"/>
  <c r="E1244"/>
  <c r="E1245"/>
  <c r="E1246"/>
  <c r="E1247"/>
  <c r="E1248"/>
  <c r="E1249"/>
  <c r="E1250"/>
  <c r="E1251"/>
  <c r="E1252"/>
  <c r="E1253"/>
  <c r="E1254"/>
  <c r="E1255"/>
  <c r="E1256"/>
  <c r="E1257"/>
  <c r="E1258"/>
  <c r="E1259"/>
  <c r="E1260"/>
  <c r="E1261"/>
  <c r="E1262"/>
  <c r="E1263"/>
  <c r="E1264"/>
  <c r="E1265"/>
  <c r="E1266"/>
  <c r="E1267"/>
  <c r="E1268"/>
  <c r="E1269"/>
  <c r="E1270"/>
  <c r="E1271"/>
  <c r="E1272"/>
  <c r="E1273"/>
  <c r="E1274"/>
  <c r="E1275"/>
  <c r="E1276"/>
  <c r="E1277"/>
  <c r="E1278"/>
  <c r="E1279"/>
  <c r="E1280"/>
  <c r="E1281"/>
  <c r="E1282"/>
  <c r="E1283"/>
  <c r="E1284"/>
  <c r="E1285"/>
  <c r="E1286"/>
  <c r="E1287"/>
  <c r="E1288"/>
  <c r="E1289"/>
  <c r="E1290"/>
  <c r="E1291"/>
  <c r="E1292"/>
  <c r="E1293"/>
  <c r="E1294"/>
  <c r="E1295"/>
  <c r="E1296"/>
  <c r="E1297"/>
  <c r="E1298"/>
  <c r="E1299"/>
  <c r="E1300"/>
  <c r="E1301"/>
  <c r="E1302"/>
  <c r="E1303"/>
  <c r="E1304"/>
  <c r="E1305"/>
  <c r="E1306"/>
  <c r="E1307"/>
  <c r="E1308"/>
  <c r="E1309"/>
  <c r="E1310"/>
  <c r="E1311"/>
  <c r="E1312"/>
  <c r="E1313"/>
  <c r="E1314"/>
  <c r="E1315"/>
  <c r="E1316"/>
  <c r="E1317"/>
  <c r="E1318"/>
  <c r="E1319"/>
  <c r="E1320"/>
  <c r="E1321"/>
  <c r="E1322"/>
  <c r="E1323"/>
  <c r="E1324"/>
  <c r="E1325"/>
  <c r="E1326"/>
  <c r="E1327"/>
  <c r="E1328"/>
  <c r="E1329"/>
  <c r="E1330"/>
  <c r="E1331"/>
  <c r="E1332"/>
  <c r="E1333"/>
  <c r="E1334"/>
  <c r="E1335"/>
  <c r="E1336"/>
  <c r="E1337"/>
  <c r="E1338"/>
  <c r="E1339"/>
  <c r="E1340"/>
  <c r="E1341"/>
  <c r="E1342"/>
  <c r="E1343"/>
  <c r="E1344"/>
  <c r="E1345"/>
  <c r="E1346"/>
  <c r="E1347"/>
  <c r="E1348"/>
  <c r="E1349"/>
  <c r="E1350"/>
  <c r="E1351"/>
  <c r="E1352"/>
  <c r="E1353"/>
  <c r="E1354"/>
  <c r="E1355"/>
  <c r="E1356"/>
  <c r="E1357"/>
  <c r="E1358"/>
  <c r="E1359"/>
  <c r="E1360"/>
  <c r="E1361"/>
  <c r="E1362"/>
  <c r="E1363"/>
  <c r="E1364"/>
  <c r="E1365"/>
  <c r="E1366"/>
  <c r="E1367"/>
  <c r="E1368"/>
  <c r="E1369"/>
  <c r="E1370"/>
  <c r="E1371"/>
  <c r="E1372"/>
  <c r="E1373"/>
  <c r="E1374"/>
  <c r="E1375"/>
  <c r="E1376"/>
  <c r="E1377"/>
  <c r="E1378"/>
  <c r="E1379"/>
  <c r="E1380"/>
  <c r="E1381"/>
  <c r="E1382"/>
  <c r="E1383"/>
  <c r="E1384"/>
  <c r="E1385"/>
  <c r="E1386"/>
  <c r="E1387"/>
  <c r="E1388"/>
  <c r="E1389"/>
  <c r="E1390"/>
  <c r="E1391"/>
  <c r="E1392"/>
  <c r="E1393"/>
  <c r="E1394"/>
  <c r="E1395"/>
  <c r="E1396"/>
  <c r="E1397"/>
  <c r="E1398"/>
  <c r="E1399"/>
  <c r="E1400"/>
  <c r="E1401"/>
  <c r="E1402"/>
  <c r="E1403"/>
  <c r="E1404"/>
  <c r="E1405"/>
  <c r="E1406"/>
  <c r="E1407"/>
  <c r="E1408"/>
  <c r="E1409"/>
  <c r="E1410"/>
  <c r="E1411"/>
  <c r="E1412"/>
  <c r="E1413"/>
  <c r="E1414"/>
  <c r="E1415"/>
  <c r="E1416"/>
  <c r="E1417"/>
  <c r="E1418"/>
  <c r="E1419"/>
  <c r="E1420"/>
  <c r="E1421"/>
  <c r="E1422"/>
  <c r="E1423"/>
  <c r="E1424"/>
  <c r="E1425"/>
  <c r="E1426"/>
  <c r="E1427"/>
  <c r="E1428"/>
  <c r="E1429"/>
  <c r="E1430"/>
  <c r="E1431"/>
  <c r="E1432"/>
  <c r="E1433"/>
  <c r="E1434"/>
  <c r="E1435"/>
  <c r="E1436"/>
  <c r="E1437"/>
  <c r="E1438"/>
  <c r="E1439"/>
  <c r="E1440"/>
  <c r="E1441"/>
  <c r="E1442"/>
  <c r="E1443"/>
  <c r="E1444"/>
  <c r="E1445"/>
  <c r="E1446"/>
  <c r="E1447"/>
  <c r="E1448"/>
  <c r="E1449"/>
  <c r="E1450"/>
  <c r="E1451"/>
  <c r="E1452"/>
  <c r="E1453"/>
  <c r="E1454"/>
  <c r="E1455"/>
  <c r="E1456"/>
  <c r="E1457"/>
  <c r="E1458"/>
  <c r="E1459"/>
  <c r="E1460"/>
  <c r="E1461"/>
  <c r="E1462"/>
  <c r="E1463"/>
  <c r="E1464"/>
  <c r="E1465"/>
  <c r="E1466"/>
  <c r="E1467"/>
  <c r="E1468"/>
  <c r="E1469"/>
  <c r="E1470"/>
  <c r="E1471"/>
  <c r="E1472"/>
  <c r="E1473"/>
  <c r="E1474"/>
  <c r="E1475"/>
  <c r="E1476"/>
  <c r="E1477"/>
  <c r="E1478"/>
  <c r="E1479"/>
  <c r="E1480"/>
  <c r="E1481"/>
  <c r="E1482"/>
  <c r="E1483"/>
  <c r="E1484"/>
  <c r="E1485"/>
  <c r="E1486"/>
  <c r="E1487"/>
  <c r="E1488"/>
  <c r="E1489"/>
  <c r="E1490"/>
  <c r="E1491"/>
  <c r="E1492"/>
  <c r="E1493"/>
  <c r="E1494"/>
  <c r="E1495"/>
  <c r="E1496"/>
  <c r="E1497"/>
  <c r="E1498"/>
  <c r="E1499"/>
  <c r="E1500"/>
  <c r="E1501"/>
  <c r="E1502"/>
  <c r="E1503"/>
  <c r="E1504"/>
  <c r="E1505"/>
  <c r="E1506"/>
  <c r="E1507"/>
  <c r="E1508"/>
  <c r="E1509"/>
  <c r="E1510"/>
  <c r="E1511"/>
  <c r="E1512"/>
  <c r="E1513"/>
  <c r="E1514"/>
  <c r="E1515"/>
  <c r="E1516"/>
  <c r="E1517"/>
  <c r="E1518"/>
  <c r="E1519"/>
  <c r="E1520"/>
  <c r="E1521"/>
  <c r="E1522"/>
  <c r="E1523"/>
  <c r="E1524"/>
  <c r="E1525"/>
  <c r="E1526"/>
  <c r="E1527"/>
  <c r="E1528"/>
  <c r="E1529"/>
  <c r="E1530"/>
  <c r="E1531"/>
  <c r="E1532"/>
  <c r="E1533"/>
  <c r="E1534"/>
  <c r="E1535"/>
  <c r="E1536"/>
  <c r="E1537"/>
  <c r="E1538"/>
  <c r="E1539"/>
  <c r="E1540"/>
  <c r="E1541"/>
  <c r="E1542"/>
  <c r="E1543"/>
  <c r="E1544"/>
  <c r="E1545"/>
  <c r="E1546"/>
  <c r="E1547"/>
  <c r="E1548"/>
  <c r="E1549"/>
  <c r="E1550"/>
  <c r="E1551"/>
  <c r="E1552"/>
  <c r="E1553"/>
  <c r="E1554"/>
  <c r="E1555"/>
  <c r="E1556"/>
  <c r="E1557"/>
  <c r="E1558"/>
  <c r="E1559"/>
  <c r="E1560"/>
  <c r="E1561"/>
  <c r="E1562"/>
  <c r="E1563"/>
  <c r="E1564"/>
  <c r="E1565"/>
  <c r="E1566"/>
  <c r="E1567"/>
  <c r="E1568"/>
  <c r="E1569"/>
  <c r="E1570"/>
  <c r="E1571"/>
  <c r="E1572"/>
  <c r="E1573"/>
  <c r="E1574"/>
  <c r="E1575"/>
  <c r="E1576"/>
  <c r="E1577"/>
  <c r="E1578"/>
  <c r="E1579"/>
  <c r="E1580"/>
  <c r="E1581"/>
  <c r="E1582"/>
  <c r="E1583"/>
  <c r="E1584"/>
  <c r="E1585"/>
  <c r="E1586"/>
  <c r="E1587"/>
  <c r="E1588"/>
  <c r="E1589"/>
  <c r="E1590"/>
  <c r="E1591"/>
  <c r="E1592"/>
  <c r="E1593"/>
  <c r="E1594"/>
  <c r="E1595"/>
  <c r="E1596"/>
  <c r="E1597"/>
  <c r="E1598"/>
  <c r="E1599"/>
  <c r="E1600"/>
  <c r="E1601"/>
  <c r="E1602"/>
  <c r="E1603"/>
  <c r="E1604"/>
  <c r="E1605"/>
  <c r="E1606"/>
  <c r="E1607"/>
  <c r="E1608"/>
  <c r="E1609"/>
  <c r="E1610"/>
  <c r="E1611"/>
  <c r="E1612"/>
  <c r="E1613"/>
  <c r="E1614"/>
  <c r="E1615"/>
  <c r="E1616"/>
  <c r="E1617"/>
  <c r="E1618"/>
  <c r="E1619"/>
  <c r="E1620"/>
  <c r="E1621"/>
  <c r="E1622"/>
  <c r="E1623"/>
  <c r="E1624"/>
  <c r="E1625"/>
  <c r="E1626"/>
  <c r="E1627"/>
  <c r="E1628"/>
  <c r="E1629"/>
  <c r="E1630"/>
  <c r="E1631"/>
  <c r="E1632"/>
  <c r="E1633"/>
  <c r="E1634"/>
  <c r="E1635"/>
  <c r="E1636"/>
  <c r="E1637"/>
  <c r="E1638"/>
  <c r="E1639"/>
  <c r="E1640"/>
  <c r="E1641"/>
  <c r="E1642"/>
  <c r="E1643"/>
  <c r="E1644"/>
  <c r="E1645"/>
  <c r="E1646"/>
  <c r="E1647"/>
  <c r="E1648"/>
  <c r="E1649"/>
  <c r="E1650"/>
  <c r="E1651"/>
  <c r="E1652"/>
  <c r="E1653"/>
  <c r="E1654"/>
  <c r="E1655"/>
  <c r="E1656"/>
  <c r="E1657"/>
  <c r="E1658"/>
  <c r="E1659"/>
  <c r="E1660"/>
  <c r="E1661"/>
  <c r="E1662"/>
  <c r="E1663"/>
  <c r="E1664"/>
  <c r="E1665"/>
  <c r="E1666"/>
  <c r="E1667"/>
  <c r="E1668"/>
  <c r="E1669"/>
  <c r="E1670"/>
  <c r="E1671"/>
  <c r="E1672"/>
  <c r="E1673"/>
  <c r="E1674"/>
  <c r="E1675"/>
  <c r="E1676"/>
  <c r="E1677"/>
  <c r="E1678"/>
  <c r="E1679"/>
  <c r="E1680"/>
  <c r="E1681"/>
  <c r="E1682"/>
  <c r="E1683"/>
  <c r="E1684"/>
  <c r="E1685"/>
  <c r="E1686"/>
  <c r="E1687"/>
  <c r="E1688"/>
  <c r="E1689"/>
  <c r="E1690"/>
  <c r="E1691"/>
  <c r="E1692"/>
  <c r="E1693"/>
  <c r="E1694"/>
  <c r="E1695"/>
  <c r="E1696"/>
  <c r="E1697"/>
  <c r="E1698"/>
  <c r="E1699"/>
  <c r="E1700"/>
  <c r="E1701"/>
  <c r="E1702"/>
  <c r="E1703"/>
  <c r="E1704"/>
  <c r="E1705"/>
  <c r="E1706"/>
  <c r="E1707"/>
  <c r="E1708"/>
  <c r="E1709"/>
  <c r="E1710"/>
  <c r="E1711"/>
  <c r="E1712"/>
  <c r="E1713"/>
  <c r="E1714"/>
  <c r="E1715"/>
  <c r="E1716"/>
  <c r="E1717"/>
  <c r="E1718"/>
  <c r="E1719"/>
  <c r="E1720"/>
  <c r="E1721"/>
  <c r="E1722"/>
  <c r="E1723"/>
  <c r="E1724"/>
  <c r="E1725"/>
  <c r="E1726"/>
  <c r="E1727"/>
  <c r="E1728"/>
  <c r="E1729"/>
  <c r="E1730"/>
  <c r="E1731"/>
  <c r="E1732"/>
  <c r="E1733"/>
  <c r="E1734"/>
  <c r="E1735"/>
  <c r="E1736"/>
  <c r="E1737"/>
  <c r="E1738"/>
  <c r="E1739"/>
  <c r="E1740"/>
  <c r="E1741"/>
  <c r="E1742"/>
  <c r="E1743"/>
  <c r="E1744"/>
  <c r="E1745"/>
  <c r="E1746"/>
  <c r="E1747"/>
  <c r="E1748"/>
  <c r="E1749"/>
  <c r="E1750"/>
  <c r="E1751"/>
  <c r="E1752"/>
  <c r="E1753"/>
  <c r="E1754"/>
  <c r="E1755"/>
  <c r="E1756"/>
  <c r="E1757"/>
  <c r="E1758"/>
  <c r="E1759"/>
  <c r="E1760"/>
  <c r="E1761"/>
  <c r="E1762"/>
  <c r="E1763"/>
  <c r="E1764"/>
  <c r="E1765"/>
  <c r="E1766"/>
  <c r="E1767"/>
  <c r="E1768"/>
  <c r="E1769"/>
  <c r="E1770"/>
  <c r="E1771"/>
  <c r="E1772"/>
  <c r="E1773"/>
  <c r="E1774"/>
  <c r="E1775"/>
  <c r="E1776"/>
  <c r="E1777"/>
  <c r="E1778"/>
  <c r="E1779"/>
  <c r="E1780"/>
  <c r="E1781"/>
  <c r="E1782"/>
  <c r="E1783"/>
  <c r="E1784"/>
  <c r="E1785"/>
  <c r="E1786"/>
  <c r="E1787"/>
  <c r="E1788"/>
  <c r="E1789"/>
  <c r="E1790"/>
  <c r="E1791"/>
  <c r="E1792"/>
  <c r="E1793"/>
  <c r="E1794"/>
  <c r="E1795"/>
  <c r="E1796"/>
  <c r="E1797"/>
  <c r="E1798"/>
  <c r="E1799"/>
  <c r="E1800"/>
  <c r="E1801"/>
  <c r="E1802"/>
  <c r="E1803"/>
  <c r="E1804"/>
  <c r="E1805"/>
  <c r="E1806"/>
  <c r="E1807"/>
  <c r="E1808"/>
  <c r="E1809"/>
  <c r="E1810"/>
  <c r="E1811"/>
  <c r="E1812"/>
  <c r="E1813"/>
  <c r="E1814"/>
  <c r="E1815"/>
  <c r="E1816"/>
  <c r="E1817"/>
  <c r="E1818"/>
  <c r="E1819"/>
  <c r="E1820"/>
  <c r="E1821"/>
  <c r="E1822"/>
  <c r="E1823"/>
  <c r="E1824"/>
  <c r="E1825"/>
  <c r="E1826"/>
  <c r="E1827"/>
  <c r="E1828"/>
  <c r="E1829"/>
  <c r="E1830"/>
  <c r="E1831"/>
  <c r="E1832"/>
  <c r="E1833"/>
  <c r="E1834"/>
  <c r="E1835"/>
  <c r="E1836"/>
  <c r="E1837"/>
  <c r="E1838"/>
  <c r="E1839"/>
  <c r="E1840"/>
  <c r="E1841"/>
  <c r="E1842"/>
  <c r="E1843"/>
  <c r="E1844"/>
  <c r="E1845"/>
  <c r="E1846"/>
  <c r="E1847"/>
  <c r="E1848"/>
  <c r="E1849"/>
  <c r="E1850"/>
  <c r="E1851"/>
  <c r="E1852"/>
  <c r="E1853"/>
  <c r="E1854"/>
  <c r="E1855"/>
  <c r="E1856"/>
  <c r="E1857"/>
  <c r="E1858"/>
  <c r="E1859"/>
  <c r="E1860"/>
  <c r="E1861"/>
  <c r="E1862"/>
  <c r="E1863"/>
  <c r="E1864"/>
  <c r="E1865"/>
  <c r="E1866"/>
  <c r="E1867"/>
  <c r="E1868"/>
  <c r="E1869"/>
  <c r="E1870"/>
  <c r="E1871"/>
  <c r="E1872"/>
  <c r="E1873"/>
  <c r="E1874"/>
  <c r="E1875"/>
  <c r="E1876"/>
  <c r="E1877"/>
  <c r="E1878"/>
  <c r="E1879"/>
  <c r="E1880"/>
  <c r="E1881"/>
  <c r="E1882"/>
  <c r="E1883"/>
  <c r="E1884"/>
  <c r="E1885"/>
  <c r="E1886"/>
  <c r="E1887"/>
  <c r="E1888"/>
  <c r="E1889"/>
  <c r="E1890"/>
  <c r="E1891"/>
  <c r="E1892"/>
  <c r="E1893"/>
  <c r="E1894"/>
  <c r="E1895"/>
  <c r="E1896"/>
  <c r="E1897"/>
  <c r="E1898"/>
  <c r="E1899"/>
  <c r="E1900"/>
  <c r="E1901"/>
  <c r="E1902"/>
  <c r="E1903"/>
  <c r="E1904"/>
  <c r="E1905"/>
  <c r="E1906"/>
  <c r="E1907"/>
  <c r="E1908"/>
  <c r="E1909"/>
  <c r="E1910"/>
  <c r="E1911"/>
  <c r="E1912"/>
  <c r="E1913"/>
  <c r="E1914"/>
  <c r="E1915"/>
  <c r="E1916"/>
  <c r="E1917"/>
  <c r="E1918"/>
  <c r="E1919"/>
  <c r="E1920"/>
  <c r="E1921"/>
  <c r="E1922"/>
  <c r="E1923"/>
  <c r="E1924"/>
  <c r="E1925"/>
  <c r="E1926"/>
  <c r="E1927"/>
  <c r="E1928"/>
  <c r="E1929"/>
  <c r="E1930"/>
  <c r="E1931"/>
  <c r="E1932"/>
  <c r="E1933"/>
  <c r="E1934"/>
  <c r="E1935"/>
  <c r="E1936"/>
  <c r="E1937"/>
  <c r="E1938"/>
  <c r="E1939"/>
  <c r="E1940"/>
  <c r="E1941"/>
  <c r="E1942"/>
  <c r="E1943"/>
  <c r="E1944"/>
  <c r="E1945"/>
  <c r="E1946"/>
  <c r="E1947"/>
  <c r="E1948"/>
  <c r="E1949"/>
  <c r="E1950"/>
  <c r="E1951"/>
  <c r="E1952"/>
  <c r="E1953"/>
  <c r="E1954"/>
  <c r="E1955"/>
  <c r="E1956"/>
  <c r="E1957"/>
  <c r="E1958"/>
  <c r="E1959"/>
  <c r="E1960"/>
  <c r="E1961"/>
  <c r="E1962"/>
  <c r="E1963"/>
  <c r="E1964"/>
  <c r="E1965"/>
  <c r="E1966"/>
  <c r="E1967"/>
  <c r="E1968"/>
  <c r="E1969"/>
  <c r="E1970"/>
  <c r="E1971"/>
  <c r="E1972"/>
  <c r="E1973"/>
  <c r="E1974"/>
  <c r="E1975"/>
  <c r="E1976"/>
  <c r="E1977"/>
  <c r="E1978"/>
  <c r="E1979"/>
  <c r="E1980"/>
  <c r="E1981"/>
  <c r="E1982"/>
  <c r="E1983"/>
  <c r="E1984"/>
  <c r="E1985"/>
  <c r="E1986"/>
  <c r="E1987"/>
  <c r="E1988"/>
  <c r="E1989"/>
  <c r="E1990"/>
  <c r="E1991"/>
  <c r="E1992"/>
  <c r="E1993"/>
  <c r="E1994"/>
  <c r="E1995"/>
  <c r="E1996"/>
  <c r="E1997"/>
  <c r="E1998"/>
  <c r="E1999"/>
  <c r="E2000"/>
  <c r="E2001"/>
  <c r="E2002"/>
  <c r="E2003"/>
  <c r="E2004"/>
  <c r="E2005"/>
  <c r="E2006"/>
  <c r="E2007"/>
  <c r="E2008"/>
  <c r="E2009"/>
  <c r="E2010"/>
  <c r="E2011"/>
  <c r="E2012"/>
  <c r="E2013"/>
  <c r="E2014"/>
  <c r="E2015"/>
  <c r="E2016"/>
  <c r="E2017"/>
  <c r="E2018"/>
  <c r="E2019"/>
  <c r="E2020"/>
  <c r="E2021"/>
  <c r="E2022"/>
  <c r="E2023"/>
  <c r="E2024"/>
  <c r="E2025"/>
  <c r="E2026"/>
  <c r="E2027"/>
  <c r="E2028"/>
  <c r="E2029"/>
  <c r="E2030"/>
  <c r="E2031"/>
  <c r="E2032"/>
  <c r="E2033"/>
  <c r="E2034"/>
  <c r="E2035"/>
  <c r="E2036"/>
  <c r="E2037"/>
  <c r="E2038"/>
  <c r="E2039"/>
  <c r="E2040"/>
  <c r="E2041"/>
  <c r="E2042"/>
  <c r="E2043"/>
  <c r="E2044"/>
  <c r="E2045"/>
  <c r="E2046"/>
  <c r="E2047"/>
  <c r="E2048"/>
  <c r="E2049"/>
  <c r="E2050"/>
  <c r="E2051"/>
  <c r="E2052"/>
  <c r="E2053"/>
  <c r="E2054"/>
  <c r="E2055"/>
  <c r="E2056"/>
  <c r="E2057"/>
  <c r="E2058"/>
  <c r="E2059"/>
  <c r="E2060"/>
  <c r="E2061"/>
  <c r="E2062"/>
  <c r="E2063"/>
  <c r="E2064"/>
  <c r="E2065"/>
  <c r="E2066"/>
  <c r="E2067"/>
  <c r="E2068"/>
  <c r="E2069"/>
  <c r="E2070"/>
  <c r="E2071"/>
  <c r="E2072"/>
  <c r="E2073"/>
  <c r="E2074"/>
  <c r="E2075"/>
  <c r="E2076"/>
  <c r="E2077"/>
  <c r="E2078"/>
  <c r="E2079"/>
  <c r="E2080"/>
  <c r="E2081"/>
  <c r="E2082"/>
  <c r="E2083"/>
  <c r="E2084"/>
  <c r="E2085"/>
  <c r="E2086"/>
  <c r="E2087"/>
  <c r="E2088"/>
  <c r="E2089"/>
  <c r="E2090"/>
  <c r="E2091"/>
  <c r="E2092"/>
  <c r="E2093"/>
  <c r="E2094"/>
  <c r="E2095"/>
  <c r="E2096"/>
  <c r="E2097"/>
  <c r="E2098"/>
  <c r="E2099"/>
  <c r="E2100"/>
  <c r="E2101"/>
  <c r="E2102"/>
  <c r="E2103"/>
  <c r="E2104"/>
  <c r="E2105"/>
  <c r="E2106"/>
  <c r="E2107"/>
  <c r="E2108"/>
  <c r="E2109"/>
  <c r="E2110"/>
  <c r="E2111"/>
  <c r="E2112"/>
  <c r="E2113"/>
  <c r="E2114"/>
  <c r="E2115"/>
  <c r="E2116"/>
  <c r="E2117"/>
  <c r="E2118"/>
  <c r="E2119"/>
  <c r="E2120"/>
  <c r="E2121"/>
  <c r="E2122"/>
  <c r="E2123"/>
  <c r="E2124"/>
  <c r="E2125"/>
  <c r="E2126"/>
  <c r="E2127"/>
  <c r="E2128"/>
  <c r="E2129"/>
  <c r="E2130"/>
  <c r="E2131"/>
  <c r="E2132"/>
  <c r="E2133"/>
  <c r="E2134"/>
  <c r="E2135"/>
  <c r="E2136"/>
  <c r="E2137"/>
  <c r="E2138"/>
  <c r="E2139"/>
  <c r="E2140"/>
  <c r="E2141"/>
  <c r="E2142"/>
  <c r="E2143"/>
  <c r="E2144"/>
  <c r="E2145"/>
  <c r="E2146"/>
  <c r="E2147"/>
  <c r="E2148"/>
  <c r="E2149"/>
  <c r="E2150"/>
  <c r="E2151"/>
  <c r="E2152"/>
  <c r="E2153"/>
  <c r="E2154"/>
  <c r="E2155"/>
  <c r="E2156"/>
  <c r="E2157"/>
  <c r="E2158"/>
  <c r="E2159"/>
  <c r="E2160"/>
  <c r="E2161"/>
  <c r="E2162"/>
  <c r="E2163"/>
  <c r="E2164"/>
  <c r="E2165"/>
  <c r="E2166"/>
  <c r="E2167"/>
  <c r="E2168"/>
  <c r="E2169"/>
  <c r="E2170"/>
  <c r="E2171"/>
  <c r="E2172"/>
  <c r="E2173"/>
  <c r="E2174"/>
  <c r="E2175"/>
  <c r="E2176"/>
  <c r="E2177"/>
  <c r="E2178"/>
  <c r="E2179"/>
  <c r="E2180"/>
  <c r="E2181"/>
  <c r="E2182"/>
  <c r="E2183"/>
  <c r="E2184"/>
  <c r="E2185"/>
  <c r="E2186"/>
  <c r="E2187"/>
  <c r="E2188"/>
  <c r="E2189"/>
  <c r="E2190"/>
  <c r="E2191"/>
  <c r="E2192"/>
  <c r="E2193"/>
  <c r="E2194"/>
  <c r="E2195"/>
  <c r="E2196"/>
  <c r="E2197"/>
  <c r="E2198"/>
  <c r="E2199"/>
  <c r="E2200"/>
  <c r="E2201"/>
  <c r="E2202"/>
  <c r="E2203"/>
  <c r="E2204"/>
  <c r="E2205"/>
  <c r="E2206"/>
  <c r="E2207"/>
  <c r="E2208"/>
  <c r="E2209"/>
  <c r="E2210"/>
  <c r="E2211"/>
  <c r="E2212"/>
  <c r="E2213"/>
  <c r="E2214"/>
  <c r="E2215"/>
  <c r="E2216"/>
  <c r="E2217"/>
  <c r="E2218"/>
  <c r="E2219"/>
  <c r="E2220"/>
  <c r="E2221"/>
  <c r="E2222"/>
  <c r="E2223"/>
  <c r="E2224"/>
  <c r="E2225"/>
  <c r="E2226"/>
  <c r="E2227"/>
  <c r="E2228"/>
  <c r="E2229"/>
  <c r="E2230"/>
  <c r="E2231"/>
  <c r="E2232"/>
  <c r="E2233"/>
  <c r="E2234"/>
  <c r="E2235"/>
  <c r="E2236"/>
  <c r="E2237"/>
  <c r="E2238"/>
  <c r="E2239"/>
  <c r="E2240"/>
  <c r="E2241"/>
  <c r="E2242"/>
  <c r="E2243"/>
  <c r="E2244"/>
  <c r="E2245"/>
  <c r="E2246"/>
  <c r="E2247"/>
  <c r="E2248"/>
  <c r="E2249"/>
  <c r="E2250"/>
  <c r="E2251"/>
  <c r="E2252"/>
  <c r="E2253"/>
  <c r="E2254"/>
  <c r="E2255"/>
  <c r="E2256"/>
  <c r="E2257"/>
  <c r="E2258"/>
  <c r="E2259"/>
  <c r="E2260"/>
  <c r="E2261"/>
  <c r="E2262"/>
  <c r="E2263"/>
  <c r="E2264"/>
  <c r="E2265"/>
  <c r="E2266"/>
  <c r="E2267"/>
  <c r="E2268"/>
  <c r="E2269"/>
  <c r="E2270"/>
  <c r="E2271"/>
  <c r="E2272"/>
  <c r="E2273"/>
  <c r="E2274"/>
  <c r="E2275"/>
  <c r="E2276"/>
  <c r="E2277"/>
  <c r="E2278"/>
  <c r="E2279"/>
  <c r="E2280"/>
  <c r="E2281"/>
  <c r="E2282"/>
  <c r="E2283"/>
  <c r="E2284"/>
  <c r="E2285"/>
  <c r="E2286"/>
  <c r="E2287"/>
  <c r="E2288"/>
  <c r="E2289"/>
  <c r="E2290"/>
  <c r="E2291"/>
  <c r="E2292"/>
  <c r="E2293"/>
  <c r="E2294"/>
  <c r="E2295"/>
  <c r="E2296"/>
  <c r="E2297"/>
  <c r="E2298"/>
  <c r="E2299"/>
  <c r="E2300"/>
  <c r="E2301"/>
  <c r="E2302"/>
  <c r="E2303"/>
  <c r="E2304"/>
  <c r="E2305"/>
  <c r="E2306"/>
  <c r="E2307"/>
  <c r="E2308"/>
  <c r="E2309"/>
  <c r="E2310"/>
  <c r="E2311"/>
  <c r="E2312"/>
  <c r="E2313"/>
  <c r="E2314"/>
  <c r="E2315"/>
  <c r="E2316"/>
  <c r="E2317"/>
  <c r="E2318"/>
  <c r="E2319"/>
  <c r="E2320"/>
  <c r="E2321"/>
  <c r="E2322"/>
  <c r="E2323"/>
  <c r="E2324"/>
  <c r="E2325"/>
  <c r="E2326"/>
  <c r="E2327"/>
  <c r="E2328"/>
  <c r="E2329"/>
  <c r="E2330"/>
  <c r="E2331"/>
  <c r="E2332"/>
  <c r="E2333"/>
  <c r="E2334"/>
  <c r="E2335"/>
  <c r="E2336"/>
  <c r="E2337"/>
  <c r="E2338"/>
  <c r="E2339"/>
  <c r="E2340"/>
  <c r="E2341"/>
  <c r="E2342"/>
  <c r="E2343"/>
  <c r="E2344"/>
  <c r="E2345"/>
  <c r="E2346"/>
  <c r="E2347"/>
  <c r="E2348"/>
  <c r="E2349"/>
  <c r="E2350"/>
  <c r="E2351"/>
  <c r="E2352"/>
  <c r="E2353"/>
  <c r="E2354"/>
  <c r="E2355"/>
  <c r="E2356"/>
  <c r="E2357"/>
  <c r="E2358"/>
  <c r="E2359"/>
  <c r="E2360"/>
  <c r="E2361"/>
  <c r="E2362"/>
  <c r="E2363"/>
  <c r="E2364"/>
  <c r="E2365"/>
  <c r="E2366"/>
  <c r="E2367"/>
  <c r="E2368"/>
  <c r="E2369"/>
  <c r="E2370"/>
  <c r="E2371"/>
  <c r="E2372"/>
  <c r="E2373"/>
  <c r="E2374"/>
  <c r="E2375"/>
  <c r="E2376"/>
  <c r="E2377"/>
  <c r="E2378"/>
  <c r="E2379"/>
  <c r="E2380"/>
  <c r="E2381"/>
  <c r="E2382"/>
  <c r="E2383"/>
  <c r="E2384"/>
  <c r="E2385"/>
  <c r="E2386"/>
  <c r="E2387"/>
  <c r="E2388"/>
  <c r="E2389"/>
  <c r="E2390"/>
  <c r="E2391"/>
  <c r="E2392"/>
  <c r="E2393"/>
  <c r="E2394"/>
  <c r="E2395"/>
  <c r="E2396"/>
  <c r="E2397"/>
  <c r="E2398"/>
  <c r="E2399"/>
  <c r="E2400"/>
  <c r="E2401"/>
  <c r="E2402"/>
  <c r="E2403"/>
  <c r="E2404"/>
  <c r="E2405"/>
  <c r="E2406"/>
  <c r="E2407"/>
  <c r="E2408"/>
  <c r="E2409"/>
  <c r="E2410"/>
  <c r="E2411"/>
  <c r="E2412"/>
  <c r="E2413"/>
  <c r="E2414"/>
  <c r="E2415"/>
  <c r="E2416"/>
  <c r="E2417"/>
  <c r="E2418"/>
  <c r="E2419"/>
  <c r="E2420"/>
  <c r="E2421"/>
  <c r="E2422"/>
  <c r="E2423"/>
  <c r="E2424"/>
  <c r="E2425"/>
  <c r="E2426"/>
  <c r="E2427"/>
  <c r="E2428"/>
  <c r="E2429"/>
  <c r="E2430"/>
  <c r="E2431"/>
  <c r="E2432"/>
  <c r="E2433"/>
  <c r="E2434"/>
  <c r="E2435"/>
  <c r="E2436"/>
  <c r="E2437"/>
  <c r="E2438"/>
  <c r="E2439"/>
  <c r="E2440"/>
  <c r="E2441"/>
  <c r="E2442"/>
  <c r="E2443"/>
  <c r="E2444"/>
  <c r="E2445"/>
  <c r="E2446"/>
  <c r="E2447"/>
  <c r="E2448"/>
  <c r="E2449"/>
  <c r="E2450"/>
  <c r="E2451"/>
  <c r="E2452"/>
  <c r="E2453"/>
  <c r="E2454"/>
  <c r="E2455"/>
  <c r="E2456"/>
  <c r="E2457"/>
  <c r="E2458"/>
  <c r="E2459"/>
  <c r="E2460"/>
  <c r="E2461"/>
  <c r="E2462"/>
  <c r="E2463"/>
  <c r="E2464"/>
  <c r="E2465"/>
  <c r="E2466"/>
  <c r="E2467"/>
  <c r="E2468"/>
  <c r="E2469"/>
  <c r="E2470"/>
  <c r="E2471"/>
  <c r="E2472"/>
  <c r="E2473"/>
  <c r="E2474"/>
  <c r="E2475"/>
  <c r="E2476"/>
  <c r="E2477"/>
  <c r="E2478"/>
  <c r="E2479"/>
  <c r="E2480"/>
  <c r="E2481"/>
  <c r="E2482"/>
  <c r="E2483"/>
  <c r="E2484"/>
  <c r="E2485"/>
  <c r="E2486"/>
  <c r="E2487"/>
  <c r="E2488"/>
  <c r="E2489"/>
  <c r="E2490"/>
  <c r="E2491"/>
  <c r="E2492"/>
  <c r="E2493"/>
  <c r="E2494"/>
  <c r="E2495"/>
  <c r="E2496"/>
  <c r="E2497"/>
  <c r="E2498"/>
  <c r="E2499"/>
  <c r="E2500"/>
  <c r="E2501"/>
  <c r="E2502"/>
  <c r="E2503"/>
  <c r="E2504"/>
  <c r="E2505"/>
  <c r="E2506"/>
  <c r="E2507"/>
  <c r="E2508"/>
  <c r="E2509"/>
  <c r="E2510"/>
  <c r="E2511"/>
  <c r="E2512"/>
  <c r="E2513"/>
  <c r="E2514"/>
  <c r="E2515"/>
  <c r="E2516"/>
  <c r="E2517"/>
  <c r="E2518"/>
  <c r="E2519"/>
  <c r="E2520"/>
  <c r="E2521"/>
  <c r="E2522"/>
  <c r="E2523"/>
  <c r="E2524"/>
  <c r="E2525"/>
  <c r="E2526"/>
  <c r="E2527"/>
  <c r="E2528"/>
  <c r="E2529"/>
  <c r="E2530"/>
  <c r="E2531"/>
  <c r="E2532"/>
  <c r="E2533"/>
  <c r="E2534"/>
  <c r="E2535"/>
  <c r="E2536"/>
  <c r="E2537"/>
  <c r="E2538"/>
  <c r="E2539"/>
  <c r="E2540"/>
  <c r="E2541"/>
  <c r="E2542"/>
  <c r="E2543"/>
  <c r="E2544"/>
  <c r="E2545"/>
  <c r="E2546"/>
  <c r="E2547"/>
  <c r="E2548"/>
  <c r="E2549"/>
  <c r="E2550"/>
  <c r="E2551"/>
  <c r="E2552"/>
  <c r="E2553"/>
  <c r="E2554"/>
  <c r="E2555"/>
  <c r="E2556"/>
  <c r="E2557"/>
  <c r="E2558"/>
  <c r="E2559"/>
  <c r="E2560"/>
  <c r="E2561"/>
  <c r="E2562"/>
  <c r="E2563"/>
  <c r="E2564"/>
  <c r="E2565"/>
  <c r="E2566"/>
  <c r="E2567"/>
  <c r="E2568"/>
  <c r="E2569"/>
  <c r="E2570"/>
  <c r="E2571"/>
  <c r="E2572"/>
  <c r="E2573"/>
  <c r="E2574"/>
  <c r="E2575"/>
  <c r="E2576"/>
  <c r="E2577"/>
  <c r="E2578"/>
  <c r="E2579"/>
  <c r="E2580"/>
  <c r="E2581"/>
  <c r="E2582"/>
  <c r="E2583"/>
  <c r="E2584"/>
  <c r="E2585"/>
  <c r="E2586"/>
  <c r="E2587"/>
  <c r="E2588"/>
  <c r="E2589"/>
  <c r="E2590"/>
  <c r="E2591"/>
  <c r="E2592"/>
  <c r="E2593"/>
  <c r="E2"/>
  <c r="C6" i="2"/>
  <c r="F4"/>
  <c r="F3"/>
  <c r="C50" i="3"/>
  <c r="C41"/>
  <c r="C32"/>
  <c r="L5" i="2"/>
  <c r="M5"/>
  <c r="K5"/>
  <c r="C49" i="3"/>
  <c r="C48"/>
  <c r="C47"/>
  <c r="C46"/>
  <c r="C45"/>
  <c r="C44"/>
  <c r="C43"/>
  <c r="C42"/>
  <c r="C40"/>
  <c r="C39"/>
  <c r="C38"/>
  <c r="C37"/>
  <c r="C36"/>
  <c r="C35"/>
  <c r="C34"/>
  <c r="C33"/>
  <c r="C25"/>
  <c r="C26"/>
  <c r="C27"/>
  <c r="C28"/>
  <c r="C29"/>
  <c r="C30"/>
  <c r="C31"/>
  <c r="C24"/>
  <c r="S7" i="2" l="1"/>
  <c r="K6" l="1"/>
  <c r="K26"/>
  <c r="K22"/>
  <c r="K18"/>
  <c r="K14"/>
  <c r="K10"/>
  <c r="L6"/>
  <c r="L26"/>
  <c r="L22"/>
  <c r="K6" i="3" s="1"/>
  <c r="L18" i="2"/>
  <c r="K2" i="3" s="1"/>
  <c r="L14" i="2"/>
  <c r="L10"/>
  <c r="O6"/>
  <c r="O26"/>
  <c r="O22"/>
  <c r="I6" i="3" s="1"/>
  <c r="O18" i="2"/>
  <c r="I2" i="3" s="1"/>
  <c r="O14" i="2"/>
  <c r="O10"/>
  <c r="P6"/>
  <c r="P26"/>
  <c r="P22"/>
  <c r="P18"/>
  <c r="P14"/>
  <c r="P10"/>
  <c r="Q6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T8"/>
  <c r="T7"/>
  <c r="K27"/>
  <c r="K23"/>
  <c r="K19"/>
  <c r="K15"/>
  <c r="K11"/>
  <c r="K7"/>
  <c r="L27"/>
  <c r="L23"/>
  <c r="K7" i="3" s="1"/>
  <c r="L19" i="2"/>
  <c r="K3" i="3" s="1"/>
  <c r="L15" i="2"/>
  <c r="L11"/>
  <c r="L7"/>
  <c r="O27"/>
  <c r="O23"/>
  <c r="I7" i="3" s="1"/>
  <c r="O19" i="2"/>
  <c r="I3" i="3" s="1"/>
  <c r="U19" i="2" s="1"/>
  <c r="O15"/>
  <c r="O11"/>
  <c r="O7"/>
  <c r="P27"/>
  <c r="P23"/>
  <c r="P19"/>
  <c r="P15"/>
  <c r="P11"/>
  <c r="P7"/>
  <c r="T6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K28"/>
  <c r="K24"/>
  <c r="K20"/>
  <c r="K16"/>
  <c r="K12"/>
  <c r="K8"/>
  <c r="L28"/>
  <c r="L24"/>
  <c r="L20"/>
  <c r="K4" i="3" s="1"/>
  <c r="L16" i="2"/>
  <c r="L12"/>
  <c r="L8"/>
  <c r="O28"/>
  <c r="O24"/>
  <c r="O20"/>
  <c r="I4" i="3" s="1"/>
  <c r="U20" i="2" s="1"/>
  <c r="O16"/>
  <c r="O12"/>
  <c r="O8"/>
  <c r="P28"/>
  <c r="P24"/>
  <c r="P20"/>
  <c r="P16"/>
  <c r="P12"/>
  <c r="P8"/>
  <c r="S6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K29"/>
  <c r="K25"/>
  <c r="K21"/>
  <c r="K17"/>
  <c r="K13"/>
  <c r="K9"/>
  <c r="L29"/>
  <c r="L25"/>
  <c r="L21"/>
  <c r="K5" i="3" s="1"/>
  <c r="L17" i="2"/>
  <c r="L13"/>
  <c r="L9"/>
  <c r="O29"/>
  <c r="O25"/>
  <c r="O21"/>
  <c r="O17"/>
  <c r="O13"/>
  <c r="O9"/>
  <c r="P29"/>
  <c r="P25"/>
  <c r="P21"/>
  <c r="P17"/>
  <c r="P13"/>
  <c r="P9"/>
  <c r="R6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U23"/>
  <c r="U22"/>
  <c r="U18"/>
  <c r="M16" l="1"/>
  <c r="N16" s="1"/>
  <c r="M15"/>
  <c r="N15" s="1"/>
  <c r="I5" i="3"/>
  <c r="U21" i="2" s="1"/>
  <c r="M6"/>
  <c r="N6" s="1"/>
  <c r="M10"/>
  <c r="N10" s="1"/>
  <c r="M26"/>
  <c r="N26" s="1"/>
  <c r="M7"/>
  <c r="N7" s="1"/>
  <c r="M17"/>
  <c r="N17" s="1"/>
  <c r="M19"/>
  <c r="M18"/>
  <c r="M12"/>
  <c r="N12" s="1"/>
  <c r="M28"/>
  <c r="N28" s="1"/>
  <c r="M11"/>
  <c r="N11" s="1"/>
  <c r="M27"/>
  <c r="N27" s="1"/>
  <c r="M14"/>
  <c r="N14" s="1"/>
  <c r="M9"/>
  <c r="N9" s="1"/>
  <c r="M25"/>
  <c r="N25" s="1"/>
  <c r="M8"/>
  <c r="N8" s="1"/>
  <c r="M24"/>
  <c r="N24" s="1"/>
  <c r="M21"/>
  <c r="N21" s="1"/>
  <c r="M20"/>
  <c r="N20" s="1"/>
  <c r="M22"/>
  <c r="M13"/>
  <c r="N13" s="1"/>
  <c r="M29"/>
  <c r="N29" s="1"/>
  <c r="M23"/>
  <c r="N18" l="1"/>
  <c r="J2" i="3"/>
  <c r="N19" i="2"/>
  <c r="J3" i="3"/>
  <c r="I8"/>
  <c r="F5" i="2" s="1"/>
  <c r="N22"/>
  <c r="J6" i="3"/>
  <c r="J5"/>
  <c r="N23" i="2"/>
  <c r="J7" i="3"/>
  <c r="J4"/>
  <c r="K8"/>
  <c r="J8" l="1"/>
  <c r="K9" s="1"/>
  <c r="F7" i="2" s="1"/>
  <c r="F6" l="1"/>
</calcChain>
</file>

<file path=xl/sharedStrings.xml><?xml version="1.0" encoding="utf-8"?>
<sst xmlns="http://schemas.openxmlformats.org/spreadsheetml/2006/main" count="6156" uniqueCount="66">
  <si>
    <t>hour</t>
  </si>
  <si>
    <t>date</t>
  </si>
  <si>
    <t>TABLE 2:  Event Day Information</t>
  </si>
  <si>
    <t>Event Start</t>
  </si>
  <si>
    <t>Hour Ending</t>
  </si>
  <si>
    <t>Load w/o DR</t>
  </si>
  <si>
    <t>Load w/ DR</t>
  </si>
  <si>
    <t>Impact</t>
  </si>
  <si>
    <t>Date</t>
  </si>
  <si>
    <t>Event End</t>
  </si>
  <si>
    <t>Avg. Temp</t>
  </si>
  <si>
    <t>Average Temp. for Event Window</t>
  </si>
  <si>
    <t>% Load Reduction for Event Window</t>
  </si>
  <si>
    <t xml:space="preserve"> Load Reduction for Event Window</t>
  </si>
  <si>
    <t>(%)</t>
  </si>
  <si>
    <r>
      <rPr>
        <b/>
        <sz val="9.5"/>
        <color theme="0"/>
        <rFont val="Calibri"/>
        <family val="2"/>
      </rPr>
      <t>(°</t>
    </r>
    <r>
      <rPr>
        <b/>
        <sz val="9.5"/>
        <color theme="0"/>
        <rFont val="Arial"/>
        <family val="2"/>
      </rPr>
      <t>F)</t>
    </r>
  </si>
  <si>
    <t>Result Type</t>
  </si>
  <si>
    <t>Uncertainty Adjusted Impact - Percentiles</t>
  </si>
  <si>
    <t>10th</t>
  </si>
  <si>
    <t>30th</t>
  </si>
  <si>
    <t>50th</t>
  </si>
  <si>
    <t>70th</t>
  </si>
  <si>
    <t>90th</t>
  </si>
  <si>
    <r>
      <t>8/10/2012</t>
    </r>
    <r>
      <rPr>
        <sz val="11"/>
        <color theme="1"/>
        <rFont val="Calibri"/>
        <family val="2"/>
      </rPr>
      <t>†</t>
    </r>
  </si>
  <si>
    <t>9/15/2012†*</t>
  </si>
  <si>
    <t>8/10/2012†</t>
  </si>
  <si>
    <t>†PTR Event from 11AM to 6PM</t>
  </si>
  <si>
    <t>*Saturday Event</t>
  </si>
  <si>
    <t>Average Two Hour Event Day‡</t>
  </si>
  <si>
    <r>
      <rPr>
        <sz val="11"/>
        <color theme="1"/>
        <rFont val="Calibri"/>
        <family val="2"/>
      </rPr>
      <t>‡</t>
    </r>
    <r>
      <rPr>
        <sz val="11"/>
        <color theme="1"/>
        <rFont val="Calibri"/>
        <family val="2"/>
        <scheme val="minor"/>
      </rPr>
      <t>Event on 8/10/2012 does not contain common hours 2-4 PM</t>
    </r>
  </si>
  <si>
    <t>treattemp</t>
  </si>
  <si>
    <t>p10</t>
  </si>
  <si>
    <t>p30</t>
  </si>
  <si>
    <t>p50</t>
  </si>
  <si>
    <t>p70</t>
  </si>
  <si>
    <t>p90</t>
  </si>
  <si>
    <t>concat</t>
  </si>
  <si>
    <t>Hour Ending Event Start</t>
  </si>
  <si>
    <t>Hour Ending Event End</t>
  </si>
  <si>
    <t>lookuphour</t>
  </si>
  <si>
    <t>temp</t>
  </si>
  <si>
    <t>impact</t>
  </si>
  <si>
    <t>ref</t>
  </si>
  <si>
    <t>Pct.</t>
  </si>
  <si>
    <t>Avg.</t>
  </si>
  <si>
    <t>p10adj</t>
  </si>
  <si>
    <t>p30adj</t>
  </si>
  <si>
    <t>p50adj</t>
  </si>
  <si>
    <t>p70adj</t>
  </si>
  <si>
    <t>p90adj</t>
  </si>
  <si>
    <t>Control Load</t>
  </si>
  <si>
    <t>category</t>
  </si>
  <si>
    <t>All</t>
  </si>
  <si>
    <t>Cycling Option</t>
  </si>
  <si>
    <t>Average Per Premise</t>
  </si>
  <si>
    <t>Average Per Device</t>
  </si>
  <si>
    <t>Average Per Ton</t>
  </si>
  <si>
    <t>50% Cycling</t>
  </si>
  <si>
    <t>100% Cycling</t>
  </si>
  <si>
    <t>cycle</t>
  </si>
  <si>
    <t>treat</t>
  </si>
  <si>
    <t>cntrl</t>
  </si>
  <si>
    <t>cntrl_adj</t>
  </si>
  <si>
    <t>Aggregate</t>
  </si>
  <si>
    <t>Enrolled Premises</t>
  </si>
  <si>
    <t>TABLE 1: Menu Options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</si>
</sst>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0\: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b/>
      <sz val="9.5"/>
      <color theme="0"/>
      <name val="Arial"/>
      <family val="2"/>
    </font>
    <font>
      <b/>
      <sz val="9.5"/>
      <color theme="0"/>
      <name val="Calibri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indexed="56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56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56"/>
      </right>
      <top style="thin">
        <color indexed="9"/>
      </top>
      <bottom style="thin">
        <color indexed="9"/>
      </bottom>
      <diagonal/>
    </border>
    <border>
      <left style="thin">
        <color indexed="56"/>
      </left>
      <right style="thin">
        <color indexed="64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56"/>
      </right>
      <top style="thin">
        <color indexed="9"/>
      </top>
      <bottom style="thin">
        <color indexed="64"/>
      </bottom>
      <diagonal/>
    </border>
    <border>
      <left style="thin">
        <color indexed="56"/>
      </left>
      <right style="thin">
        <color indexed="64"/>
      </right>
      <top style="thin">
        <color indexed="56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56"/>
      </bottom>
      <diagonal/>
    </border>
    <border>
      <left/>
      <right style="thin">
        <color indexed="64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indexed="5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6"/>
      </left>
      <right style="thin">
        <color indexed="64"/>
      </right>
      <top style="thin">
        <color indexed="64"/>
      </top>
      <bottom style="thin">
        <color indexed="56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65">
    <xf numFmtId="0" fontId="0" fillId="0" borderId="0" xfId="0"/>
    <xf numFmtId="15" fontId="0" fillId="0" borderId="0" xfId="0" applyNumberFormat="1"/>
    <xf numFmtId="0" fontId="3" fillId="0" borderId="0" xfId="3" applyFont="1"/>
    <xf numFmtId="0" fontId="4" fillId="0" borderId="0" xfId="0" applyFont="1"/>
    <xf numFmtId="0" fontId="5" fillId="3" borderId="2" xfId="3" applyFont="1" applyFill="1" applyBorder="1" applyAlignment="1">
      <alignment horizontal="centerContinuous" vertical="center"/>
    </xf>
    <xf numFmtId="0" fontId="5" fillId="3" borderId="3" xfId="3" applyFont="1" applyFill="1" applyBorder="1" applyAlignment="1">
      <alignment horizontal="centerContinuous" vertical="center"/>
    </xf>
    <xf numFmtId="0" fontId="5" fillId="3" borderId="5" xfId="3" applyFont="1" applyFill="1" applyBorder="1" applyAlignment="1">
      <alignment horizontal="centerContinuous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14" fontId="0" fillId="0" borderId="0" xfId="0" applyNumberFormat="1"/>
    <xf numFmtId="18" fontId="0" fillId="0" borderId="0" xfId="0" applyNumberFormat="1"/>
    <xf numFmtId="0" fontId="0" fillId="0" borderId="0" xfId="0" applyNumberFormat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8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8" fontId="4" fillId="0" borderId="4" xfId="0" quotePrefix="1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9" fontId="4" fillId="0" borderId="6" xfId="2" applyFont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164" fontId="0" fillId="0" borderId="0" xfId="0" applyNumberFormat="1"/>
    <xf numFmtId="14" fontId="4" fillId="0" borderId="19" xfId="0" applyNumberFormat="1" applyFont="1" applyBorder="1" applyAlignment="1">
      <alignment horizontal="center" vertical="center"/>
    </xf>
    <xf numFmtId="14" fontId="4" fillId="0" borderId="20" xfId="0" applyNumberFormat="1" applyFont="1" applyBorder="1" applyAlignment="1">
      <alignment horizontal="center" vertical="center"/>
    </xf>
    <xf numFmtId="0" fontId="5" fillId="3" borderId="21" xfId="3" applyFont="1" applyFill="1" applyBorder="1" applyAlignment="1">
      <alignment horizontal="center" vertical="center"/>
    </xf>
    <xf numFmtId="0" fontId="5" fillId="3" borderId="22" xfId="3" applyFont="1" applyFill="1" applyBorder="1" applyAlignment="1">
      <alignment horizontal="center" vertical="center"/>
    </xf>
    <xf numFmtId="0" fontId="5" fillId="3" borderId="23" xfId="3" applyFont="1" applyFill="1" applyBorder="1" applyAlignment="1">
      <alignment horizontal="center" vertical="center"/>
    </xf>
    <xf numFmtId="4" fontId="0" fillId="0" borderId="0" xfId="0" applyNumberFormat="1"/>
    <xf numFmtId="0" fontId="4" fillId="0" borderId="0" xfId="0" applyFont="1" applyFill="1" applyBorder="1" applyAlignment="1">
      <alignment horizontal="center"/>
    </xf>
    <xf numFmtId="2" fontId="0" fillId="0" borderId="0" xfId="0" applyNumberFormat="1" applyBorder="1" applyAlignment="1">
      <alignment vertical="center"/>
    </xf>
    <xf numFmtId="4" fontId="4" fillId="0" borderId="0" xfId="0" applyNumberFormat="1" applyFont="1" applyFill="1" applyBorder="1" applyAlignment="1">
      <alignment horizontal="center"/>
    </xf>
    <xf numFmtId="2" fontId="0" fillId="0" borderId="0" xfId="0" applyNumberFormat="1"/>
    <xf numFmtId="0" fontId="0" fillId="0" borderId="24" xfId="0" applyBorder="1"/>
    <xf numFmtId="0" fontId="8" fillId="0" borderId="24" xfId="0" applyFont="1" applyBorder="1"/>
    <xf numFmtId="0" fontId="5" fillId="3" borderId="25" xfId="3" applyFont="1" applyFill="1" applyBorder="1" applyAlignment="1">
      <alignment horizontal="center" vertical="center"/>
    </xf>
    <xf numFmtId="3" fontId="0" fillId="0" borderId="0" xfId="0" applyNumberFormat="1"/>
    <xf numFmtId="0" fontId="4" fillId="0" borderId="26" xfId="0" applyNumberFormat="1" applyFont="1" applyBorder="1" applyAlignment="1">
      <alignment horizontal="center" vertical="center"/>
    </xf>
    <xf numFmtId="11" fontId="0" fillId="0" borderId="0" xfId="0" applyNumberFormat="1"/>
    <xf numFmtId="4" fontId="4" fillId="0" borderId="0" xfId="0" applyNumberFormat="1" applyFont="1" applyBorder="1" applyAlignment="1">
      <alignment horizontal="center" vertical="center"/>
    </xf>
    <xf numFmtId="3" fontId="10" fillId="0" borderId="27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4" fontId="4" fillId="0" borderId="27" xfId="0" applyNumberFormat="1" applyFont="1" applyBorder="1" applyAlignment="1">
      <alignment horizontal="center"/>
    </xf>
    <xf numFmtId="9" fontId="4" fillId="0" borderId="27" xfId="2" applyFont="1" applyBorder="1" applyAlignment="1">
      <alignment horizontal="center"/>
    </xf>
    <xf numFmtId="3" fontId="4" fillId="0" borderId="27" xfId="0" applyNumberFormat="1" applyFont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4" fontId="4" fillId="0" borderId="27" xfId="0" applyNumberFormat="1" applyFont="1" applyFill="1" applyBorder="1" applyAlignment="1">
      <alignment horizontal="center"/>
    </xf>
    <xf numFmtId="3" fontId="4" fillId="0" borderId="27" xfId="0" applyNumberFormat="1" applyFont="1" applyFill="1" applyBorder="1" applyAlignment="1">
      <alignment horizontal="center"/>
    </xf>
    <xf numFmtId="9" fontId="4" fillId="0" borderId="27" xfId="2" applyFont="1" applyFill="1" applyBorder="1" applyAlignment="1">
      <alignment horizontal="center"/>
    </xf>
    <xf numFmtId="18" fontId="4" fillId="0" borderId="28" xfId="0" quotePrefix="1" applyNumberFormat="1" applyFont="1" applyBorder="1" applyAlignment="1">
      <alignment horizontal="center" vertical="center"/>
    </xf>
    <xf numFmtId="0" fontId="5" fillId="3" borderId="27" xfId="3" applyFont="1" applyFill="1" applyBorder="1" applyAlignment="1">
      <alignment horizontal="center" vertical="center"/>
    </xf>
    <xf numFmtId="3" fontId="4" fillId="0" borderId="29" xfId="1" applyNumberFormat="1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_Sheet1" xfId="3"/>
    <cellStyle name="Percent" xfId="2" builtinId="5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2"/>
          <c:order val="2"/>
          <c:tx>
            <c:strRef>
              <c:f>'Ex Post Impacts'!$O$3</c:f>
              <c:strCache>
                <c:ptCount val="1"/>
                <c:pt idx="0">
                  <c:v>Avg. Temp</c:v>
                </c:pt>
              </c:strCache>
            </c:strRef>
          </c:tx>
          <c:val>
            <c:numRef>
              <c:f>'Ex Post Impacts'!$O$6:$O$29</c:f>
              <c:numCache>
                <c:formatCode>#,##0</c:formatCode>
                <c:ptCount val="24"/>
                <c:pt idx="0">
                  <c:v>69.845560000000006</c:v>
                </c:pt>
                <c:pt idx="1">
                  <c:v>69.469049999999996</c:v>
                </c:pt>
                <c:pt idx="2">
                  <c:v>68.777479999999997</c:v>
                </c:pt>
                <c:pt idx="3">
                  <c:v>68.013099999999994</c:v>
                </c:pt>
                <c:pt idx="4">
                  <c:v>67.574150000000003</c:v>
                </c:pt>
                <c:pt idx="5">
                  <c:v>67.274330000000006</c:v>
                </c:pt>
                <c:pt idx="6">
                  <c:v>67.734189999999998</c:v>
                </c:pt>
                <c:pt idx="7">
                  <c:v>72.543369999999996</c:v>
                </c:pt>
                <c:pt idx="8">
                  <c:v>78.188329999999993</c:v>
                </c:pt>
                <c:pt idx="9">
                  <c:v>84.095330000000004</c:v>
                </c:pt>
                <c:pt idx="10">
                  <c:v>86.681290000000004</c:v>
                </c:pt>
                <c:pt idx="11">
                  <c:v>89.277410000000003</c:v>
                </c:pt>
                <c:pt idx="12">
                  <c:v>89.317070000000001</c:v>
                </c:pt>
                <c:pt idx="13">
                  <c:v>89.319509999999994</c:v>
                </c:pt>
                <c:pt idx="14">
                  <c:v>89.308899999999994</c:v>
                </c:pt>
                <c:pt idx="15">
                  <c:v>88.220730000000003</c:v>
                </c:pt>
                <c:pt idx="16">
                  <c:v>86.599689999999995</c:v>
                </c:pt>
                <c:pt idx="17">
                  <c:v>83.524330000000006</c:v>
                </c:pt>
                <c:pt idx="18">
                  <c:v>79.455280000000002</c:v>
                </c:pt>
                <c:pt idx="19">
                  <c:v>76.536869999999993</c:v>
                </c:pt>
                <c:pt idx="20">
                  <c:v>74.445869999999999</c:v>
                </c:pt>
                <c:pt idx="21">
                  <c:v>73.510270000000006</c:v>
                </c:pt>
                <c:pt idx="22">
                  <c:v>72.487799999999993</c:v>
                </c:pt>
                <c:pt idx="23">
                  <c:v>71.436440000000005</c:v>
                </c:pt>
              </c:numCache>
            </c:numRef>
          </c:val>
        </c:ser>
        <c:gapWidth val="45"/>
        <c:overlap val="100"/>
        <c:axId val="108878080"/>
        <c:axId val="108876160"/>
      </c:barChart>
      <c:lineChart>
        <c:grouping val="standard"/>
        <c:ser>
          <c:idx val="0"/>
          <c:order val="0"/>
          <c:tx>
            <c:strRef>
              <c:f>'Ex Post Impacts'!$K$3</c:f>
              <c:strCache>
                <c:ptCount val="1"/>
                <c:pt idx="0">
                  <c:v>Load w/ DR</c:v>
                </c:pt>
              </c:strCache>
            </c:strRef>
          </c:tx>
          <c:marker>
            <c:symbol val="none"/>
          </c:marker>
          <c:val>
            <c:numRef>
              <c:f>'Ex Post Impacts'!$K$6:$K$29</c:f>
              <c:numCache>
                <c:formatCode>#,##0.00</c:formatCode>
                <c:ptCount val="24"/>
                <c:pt idx="0">
                  <c:v>21.209810000000001</c:v>
                </c:pt>
                <c:pt idx="1">
                  <c:v>18.473739999999999</c:v>
                </c:pt>
                <c:pt idx="2">
                  <c:v>16.782640000000001</c:v>
                </c:pt>
                <c:pt idx="3">
                  <c:v>15.818300000000001</c:v>
                </c:pt>
                <c:pt idx="4">
                  <c:v>15.49619</c:v>
                </c:pt>
                <c:pt idx="5">
                  <c:v>16.406610000000001</c:v>
                </c:pt>
                <c:pt idx="6">
                  <c:v>18.990549999999999</c:v>
                </c:pt>
                <c:pt idx="7">
                  <c:v>20.203790000000001</c:v>
                </c:pt>
                <c:pt idx="8">
                  <c:v>21.656890000000001</c:v>
                </c:pt>
                <c:pt idx="9">
                  <c:v>23.639250000000001</c:v>
                </c:pt>
                <c:pt idx="10">
                  <c:v>27.12632</c:v>
                </c:pt>
                <c:pt idx="11">
                  <c:v>32.447229999999998</c:v>
                </c:pt>
                <c:pt idx="12">
                  <c:v>36.583939999999998</c:v>
                </c:pt>
                <c:pt idx="13">
                  <c:v>34.621479999999998</c:v>
                </c:pt>
                <c:pt idx="14">
                  <c:v>33.0351</c:v>
                </c:pt>
                <c:pt idx="15">
                  <c:v>34.657040000000002</c:v>
                </c:pt>
                <c:pt idx="16">
                  <c:v>39.655380000000001</c:v>
                </c:pt>
                <c:pt idx="17">
                  <c:v>52.8964</c:v>
                </c:pt>
                <c:pt idx="18">
                  <c:v>61.437950000000001</c:v>
                </c:pt>
                <c:pt idx="19">
                  <c:v>59.102260000000001</c:v>
                </c:pt>
                <c:pt idx="20">
                  <c:v>54.942340000000002</c:v>
                </c:pt>
                <c:pt idx="21">
                  <c:v>47.323410000000003</c:v>
                </c:pt>
                <c:pt idx="22">
                  <c:v>38.782820000000001</c:v>
                </c:pt>
                <c:pt idx="23">
                  <c:v>30.606000000000002</c:v>
                </c:pt>
              </c:numCache>
            </c:numRef>
          </c:val>
        </c:ser>
        <c:ser>
          <c:idx val="1"/>
          <c:order val="1"/>
          <c:tx>
            <c:strRef>
              <c:f>'Ex Post Impacts'!$L$3</c:f>
              <c:strCache>
                <c:ptCount val="1"/>
                <c:pt idx="0">
                  <c:v>Load w/o DR</c:v>
                </c:pt>
              </c:strCache>
            </c:strRef>
          </c:tx>
          <c:marker>
            <c:symbol val="none"/>
          </c:marker>
          <c:val>
            <c:numRef>
              <c:f>'Ex Post Impacts'!$L$6:$L$29</c:f>
              <c:numCache>
                <c:formatCode>#,##0.00</c:formatCode>
                <c:ptCount val="24"/>
                <c:pt idx="0">
                  <c:v>21.472190000000001</c:v>
                </c:pt>
                <c:pt idx="1">
                  <c:v>18.710979999999999</c:v>
                </c:pt>
                <c:pt idx="2">
                  <c:v>17.106670000000001</c:v>
                </c:pt>
                <c:pt idx="3">
                  <c:v>16.000530000000001</c:v>
                </c:pt>
                <c:pt idx="4">
                  <c:v>15.38194</c:v>
                </c:pt>
                <c:pt idx="5">
                  <c:v>16.54786</c:v>
                </c:pt>
                <c:pt idx="6">
                  <c:v>19.09076</c:v>
                </c:pt>
                <c:pt idx="7">
                  <c:v>20.392029999999998</c:v>
                </c:pt>
                <c:pt idx="8">
                  <c:v>21.44566</c:v>
                </c:pt>
                <c:pt idx="9">
                  <c:v>23.797139999999999</c:v>
                </c:pt>
                <c:pt idx="10">
                  <c:v>27.472539999999999</c:v>
                </c:pt>
                <c:pt idx="11">
                  <c:v>32.721989999999998</c:v>
                </c:pt>
                <c:pt idx="12">
                  <c:v>38.543909999999997</c:v>
                </c:pt>
                <c:pt idx="13">
                  <c:v>43.909739999999999</c:v>
                </c:pt>
                <c:pt idx="14">
                  <c:v>48.250700000000002</c:v>
                </c:pt>
                <c:pt idx="15">
                  <c:v>52.390770000000003</c:v>
                </c:pt>
                <c:pt idx="16">
                  <c:v>55.22748</c:v>
                </c:pt>
                <c:pt idx="17">
                  <c:v>57.479010000000002</c:v>
                </c:pt>
                <c:pt idx="18">
                  <c:v>56.32302</c:v>
                </c:pt>
                <c:pt idx="19">
                  <c:v>52.805520000000001</c:v>
                </c:pt>
                <c:pt idx="20">
                  <c:v>49.768979999999999</c:v>
                </c:pt>
                <c:pt idx="21">
                  <c:v>44.016669999999998</c:v>
                </c:pt>
                <c:pt idx="22">
                  <c:v>36.601179999999999</c:v>
                </c:pt>
                <c:pt idx="23">
                  <c:v>28.914999999999999</c:v>
                </c:pt>
              </c:numCache>
            </c:numRef>
          </c:val>
        </c:ser>
        <c:marker val="1"/>
        <c:axId val="108867584"/>
        <c:axId val="108869888"/>
      </c:lineChart>
      <c:catAx>
        <c:axId val="1088675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 Ending</a:t>
                </a:r>
              </a:p>
            </c:rich>
          </c:tx>
          <c:layout/>
        </c:title>
        <c:tickLblPos val="nextTo"/>
        <c:crossAx val="108869888"/>
        <c:crosses val="autoZero"/>
        <c:auto val="1"/>
        <c:lblAlgn val="ctr"/>
        <c:lblOffset val="100"/>
      </c:catAx>
      <c:valAx>
        <c:axId val="108869888"/>
        <c:scaling>
          <c:orientation val="minMax"/>
        </c:scaling>
        <c:axPos val="l"/>
        <c:majorGridlines/>
        <c:title>
          <c:tx>
            <c:strRef>
              <c:f>'Ex Post Impacts'!$K$5</c:f>
              <c:strCache>
                <c:ptCount val="1"/>
                <c:pt idx="0">
                  <c:v>(MW)</c:v>
                </c:pt>
              </c:strCache>
            </c:strRef>
          </c:tx>
          <c:layout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#,##0.0" sourceLinked="0"/>
        <c:tickLblPos val="nextTo"/>
        <c:crossAx val="108867584"/>
        <c:crosses val="autoZero"/>
        <c:crossBetween val="between"/>
      </c:valAx>
      <c:valAx>
        <c:axId val="108876160"/>
        <c:scaling>
          <c:orientation val="minMax"/>
          <c:max val="180"/>
          <c:min val="60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Temperature (°F)</a:t>
                </a:r>
              </a:p>
            </c:rich>
          </c:tx>
          <c:layout/>
        </c:title>
        <c:numFmt formatCode="#,##0" sourceLinked="1"/>
        <c:tickLblPos val="nextTo"/>
        <c:crossAx val="108878080"/>
        <c:crosses val="max"/>
        <c:crossBetween val="between"/>
      </c:valAx>
      <c:catAx>
        <c:axId val="108878080"/>
        <c:scaling>
          <c:orientation val="minMax"/>
        </c:scaling>
        <c:delete val="1"/>
        <c:axPos val="b"/>
        <c:tickLblPos val="none"/>
        <c:crossAx val="108876160"/>
        <c:crosses val="autoZero"/>
        <c:auto val="1"/>
        <c:lblAlgn val="ctr"/>
        <c:lblOffset val="100"/>
      </c:catAx>
    </c:plotArea>
    <c:legend>
      <c:legendPos val="t"/>
      <c:layout/>
    </c:legend>
    <c:plotVisOnly val="1"/>
    <c:dispBlanksAs val="gap"/>
  </c:chart>
  <c:txPr>
    <a:bodyPr/>
    <a:lstStyle/>
    <a:p>
      <a:pPr>
        <a:defRPr sz="14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622" l="0.70000000000000062" r="0.70000000000000062" t="0.750000000000006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608135</xdr:colOff>
      <xdr:row>10</xdr:row>
      <xdr:rowOff>11236</xdr:rowOff>
    </xdr:from>
    <xdr:to>
      <xdr:col>8</xdr:col>
      <xdr:colOff>24423</xdr:colOff>
      <xdr:row>36</xdr:row>
      <xdr:rowOff>24424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Z54"/>
  <sheetViews>
    <sheetView tabSelected="1" zoomScale="78" zoomScaleNormal="78" workbookViewId="0"/>
  </sheetViews>
  <sheetFormatPr defaultRowHeight="15"/>
  <cols>
    <col min="2" max="2" width="31.28515625" bestFit="1" customWidth="1"/>
    <col min="3" max="3" width="34.85546875" bestFit="1" customWidth="1"/>
    <col min="4" max="4" width="12.28515625" customWidth="1"/>
    <col min="5" max="5" width="36.85546875" customWidth="1"/>
    <col min="6" max="6" width="10.42578125" customWidth="1"/>
    <col min="7" max="7" width="11.42578125" customWidth="1"/>
    <col min="8" max="8" width="8.42578125" customWidth="1"/>
    <col min="11" max="12" width="10.5703125" customWidth="1"/>
    <col min="14" max="14" width="8.42578125" bestFit="1" customWidth="1"/>
    <col min="16" max="20" width="9.5703125" bestFit="1" customWidth="1"/>
  </cols>
  <sheetData>
    <row r="2" spans="2:23">
      <c r="B2" s="2" t="s">
        <v>65</v>
      </c>
      <c r="C2" s="3"/>
      <c r="E2" s="2" t="s">
        <v>2</v>
      </c>
      <c r="F2" s="3"/>
    </row>
    <row r="3" spans="2:23" ht="15" customHeight="1">
      <c r="B3" s="27" t="s">
        <v>8</v>
      </c>
      <c r="C3" s="25" t="s">
        <v>28</v>
      </c>
      <c r="E3" s="4" t="s">
        <v>3</v>
      </c>
      <c r="F3" s="51">
        <f>VLOOKUP(C3,Criteria!A2:D10,3,FALSE)</f>
        <v>0.58333333333333337</v>
      </c>
      <c r="J3" s="60" t="s">
        <v>4</v>
      </c>
      <c r="K3" s="63" t="s">
        <v>6</v>
      </c>
      <c r="L3" s="63" t="s">
        <v>5</v>
      </c>
      <c r="M3" s="63" t="s">
        <v>7</v>
      </c>
      <c r="N3" s="63" t="s">
        <v>7</v>
      </c>
      <c r="O3" s="63" t="s">
        <v>10</v>
      </c>
      <c r="P3" s="54" t="s">
        <v>17</v>
      </c>
      <c r="Q3" s="55"/>
      <c r="R3" s="55"/>
      <c r="S3" s="55"/>
      <c r="T3" s="56"/>
    </row>
    <row r="4" spans="2:23">
      <c r="B4" s="28" t="s">
        <v>16</v>
      </c>
      <c r="C4" s="26" t="s">
        <v>63</v>
      </c>
      <c r="E4" s="5" t="s">
        <v>9</v>
      </c>
      <c r="F4" s="19">
        <f>VLOOKUP(C3,Criteria!A2:D10,4,FALSE)</f>
        <v>0.66666666666666663</v>
      </c>
      <c r="J4" s="61"/>
      <c r="K4" s="64"/>
      <c r="L4" s="64"/>
      <c r="M4" s="64"/>
      <c r="N4" s="64"/>
      <c r="O4" s="64"/>
      <c r="P4" s="57"/>
      <c r="Q4" s="58"/>
      <c r="R4" s="58"/>
      <c r="S4" s="58"/>
      <c r="T4" s="59"/>
    </row>
    <row r="5" spans="2:23">
      <c r="B5" s="37" t="s">
        <v>53</v>
      </c>
      <c r="C5" s="39" t="s">
        <v>52</v>
      </c>
      <c r="E5" s="5" t="s">
        <v>11</v>
      </c>
      <c r="F5" s="20">
        <f>Criteria!I8</f>
        <v>88.764814999999999</v>
      </c>
      <c r="J5" s="62"/>
      <c r="K5" s="7" t="str">
        <f>IF(OR($C$4="Average Per Premise",$C$4="Average Per Device",$C$4="Average Per Ton"), "(kW)", "(MW)")</f>
        <v>(MW)</v>
      </c>
      <c r="L5" s="7" t="str">
        <f>IF(OR($C$4="Average Per Premise",$C$4="Average Per Device",$C$4="Average Per Ton"), "(kW)", "(MW)")</f>
        <v>(MW)</v>
      </c>
      <c r="M5" s="7" t="str">
        <f>IF(OR($C$4="Average Per Premise",$C$4="Average Per Device",$C$4="Average Per Ton"), "(kW)", "(MW)")</f>
        <v>(MW)</v>
      </c>
      <c r="N5" s="7" t="s">
        <v>14</v>
      </c>
      <c r="O5" s="7" t="s">
        <v>15</v>
      </c>
      <c r="P5" s="7" t="s">
        <v>18</v>
      </c>
      <c r="Q5" s="7" t="s">
        <v>19</v>
      </c>
      <c r="R5" s="7" t="s">
        <v>20</v>
      </c>
      <c r="S5" s="7" t="s">
        <v>21</v>
      </c>
      <c r="T5" s="8" t="s">
        <v>22</v>
      </c>
      <c r="V5" s="14"/>
      <c r="W5" s="24"/>
    </row>
    <row r="6" spans="2:23">
      <c r="B6" s="29" t="s">
        <v>64</v>
      </c>
      <c r="C6" s="42">
        <f>VLOOKUP(CONCATENATE(C3,C5),Criteria!C24:D50,2,FALSE)</f>
        <v>22928</v>
      </c>
      <c r="E6" s="5" t="s">
        <v>13</v>
      </c>
      <c r="F6" s="21">
        <f>Criteria!J8</f>
        <v>16.474665000000002</v>
      </c>
      <c r="J6" s="43">
        <v>1</v>
      </c>
      <c r="K6" s="44">
        <f t="shared" ref="K6:K29" si="0">VLOOKUP(CONCATENATE($C$3,$J6,$C$4,$C$5),data,2,FALSE)</f>
        <v>21.209810000000001</v>
      </c>
      <c r="L6" s="44">
        <f t="shared" ref="L6:L29" si="1">IF($C$38&lt;&gt;"Raw",VLOOKUP(CONCATENATE($C$3,$J6,$C$4,$C$5),data,4,FALSE),VLOOKUP(CONCATENATE($C$3,$J6,$C$4,$C$5),data,3,FALSE))</f>
        <v>21.472190000000001</v>
      </c>
      <c r="M6" s="44">
        <f>(L6-K6)</f>
        <v>0.26238000000000028</v>
      </c>
      <c r="N6" s="45">
        <f>M6/L6</f>
        <v>1.2219526745990989E-2</v>
      </c>
      <c r="O6" s="46">
        <f t="shared" ref="O6:O29" si="2">VLOOKUP(CONCATENATE($C$3,$J6,$C$4,$C$5),data,5,FALSE)</f>
        <v>69.845560000000006</v>
      </c>
      <c r="P6" s="44">
        <f t="shared" ref="P6:P29" si="3">IF($C$38&lt;&gt;"Raw",VLOOKUP(CONCATENATE($C$3,$J6,$C$4,$C$5),data,11,FALSE),VLOOKUP(CONCATENATE($C$3,$J6,$C$4,$C$5),data,6,FALSE))</f>
        <v>-0.57604549999999999</v>
      </c>
      <c r="Q6" s="44">
        <f t="shared" ref="Q6:Q29" si="4">IF($C$38&lt;&gt;"Raw",VLOOKUP(CONCATENATE($C$3,$J6,$C$4,$C$5),data,12,FALSE),VLOOKUP(CONCATENATE($C$3,$J6,$C$4,$C$5),data,7,FALSE))</f>
        <v>-8.0699099999999996E-2</v>
      </c>
      <c r="R6" s="44">
        <f t="shared" ref="R6:R29" si="5">IF($C$38&lt;&gt;"Raw",VLOOKUP(CONCATENATE($C$3,$J6,$C$4,$C$5),data,13,FALSE),VLOOKUP(CONCATENATE($C$3,$J6,$C$4,$C$5),data,8,FALSE))</f>
        <v>0.26237630000000001</v>
      </c>
      <c r="S6" s="44">
        <f t="shared" ref="S6:S29" si="6">IF($C$38&lt;&gt;"Raw",VLOOKUP(CONCATENATE($C$3,$J6,$C$4,$C$5),data,14,FALSE),VLOOKUP(CONCATENATE($C$3,$J6,$C$4,$C$5),data,9,FALSE))</f>
        <v>0.60545170000000004</v>
      </c>
      <c r="T6" s="44">
        <f t="shared" ref="T6:T29" si="7">IF($C$38&lt;&gt;"Raw",VLOOKUP(CONCATENATE($C$3,$J6,$C$4,$C$5),data,15,FALSE),VLOOKUP(CONCATENATE($C$3,$J6,$C$4,$C$5),data,10,FALSE))</f>
        <v>1.1007979999999999</v>
      </c>
      <c r="U6" s="35"/>
      <c r="W6" s="13"/>
    </row>
    <row r="7" spans="2:23">
      <c r="B7" s="11" t="s">
        <v>29</v>
      </c>
      <c r="E7" s="6" t="s">
        <v>12</v>
      </c>
      <c r="F7" s="22">
        <f>Criteria!K9</f>
        <v>0.32739317102582072</v>
      </c>
      <c r="G7" s="30"/>
      <c r="J7" s="43">
        <v>2</v>
      </c>
      <c r="K7" s="44">
        <f t="shared" si="0"/>
        <v>18.473739999999999</v>
      </c>
      <c r="L7" s="44">
        <f t="shared" si="1"/>
        <v>18.710979999999999</v>
      </c>
      <c r="M7" s="44">
        <f t="shared" ref="M7:M29" si="8">(L7-K7)</f>
        <v>0.2372399999999999</v>
      </c>
      <c r="N7" s="45">
        <f t="shared" ref="N7:N29" si="9">M7/L7</f>
        <v>1.2679186231827511E-2</v>
      </c>
      <c r="O7" s="46">
        <f t="shared" si="2"/>
        <v>69.469049999999996</v>
      </c>
      <c r="P7" s="44">
        <f t="shared" si="3"/>
        <v>-0.50296819999999998</v>
      </c>
      <c r="Q7" s="44">
        <f t="shared" si="4"/>
        <v>-6.5645099999999998E-2</v>
      </c>
      <c r="R7" s="44">
        <f t="shared" si="5"/>
        <v>0.2372436</v>
      </c>
      <c r="S7" s="44">
        <f t="shared" si="6"/>
        <v>0.54013219999999995</v>
      </c>
      <c r="T7" s="44">
        <f t="shared" si="7"/>
        <v>0.97745530000000003</v>
      </c>
      <c r="U7" s="35"/>
    </row>
    <row r="8" spans="2:23">
      <c r="B8" s="11" t="s">
        <v>26</v>
      </c>
      <c r="J8" s="43">
        <v>3</v>
      </c>
      <c r="K8" s="44">
        <f t="shared" si="0"/>
        <v>16.782640000000001</v>
      </c>
      <c r="L8" s="44">
        <f t="shared" si="1"/>
        <v>17.106670000000001</v>
      </c>
      <c r="M8" s="44">
        <f t="shared" si="8"/>
        <v>0.32403000000000048</v>
      </c>
      <c r="N8" s="45">
        <f t="shared" si="9"/>
        <v>1.8941734422888878E-2</v>
      </c>
      <c r="O8" s="46">
        <f t="shared" si="2"/>
        <v>68.777479999999997</v>
      </c>
      <c r="P8" s="44">
        <f t="shared" si="3"/>
        <v>-0.34480179999999999</v>
      </c>
      <c r="Q8" s="44">
        <f t="shared" si="4"/>
        <v>5.0348799999999999E-2</v>
      </c>
      <c r="R8" s="44">
        <f t="shared" si="5"/>
        <v>0.32402890000000001</v>
      </c>
      <c r="S8" s="44">
        <f t="shared" si="6"/>
        <v>0.59770900000000005</v>
      </c>
      <c r="T8" s="44">
        <f t="shared" si="7"/>
        <v>0.99285970000000001</v>
      </c>
      <c r="U8" s="35"/>
    </row>
    <row r="9" spans="2:23">
      <c r="B9" s="11" t="s">
        <v>27</v>
      </c>
      <c r="J9" s="43">
        <v>4</v>
      </c>
      <c r="K9" s="44">
        <f t="shared" si="0"/>
        <v>15.818300000000001</v>
      </c>
      <c r="L9" s="44">
        <f t="shared" si="1"/>
        <v>16.000530000000001</v>
      </c>
      <c r="M9" s="44">
        <f t="shared" si="8"/>
        <v>0.18223000000000056</v>
      </c>
      <c r="N9" s="45">
        <f t="shared" si="9"/>
        <v>1.1388997739449914E-2</v>
      </c>
      <c r="O9" s="46">
        <f t="shared" si="2"/>
        <v>68.013099999999994</v>
      </c>
      <c r="P9" s="44">
        <f t="shared" si="3"/>
        <v>-0.4233075</v>
      </c>
      <c r="Q9" s="44">
        <f t="shared" si="4"/>
        <v>-6.5553700000000006E-2</v>
      </c>
      <c r="R9" s="44">
        <f t="shared" si="5"/>
        <v>0.18222550000000001</v>
      </c>
      <c r="S9" s="44">
        <f t="shared" si="6"/>
        <v>0.43000470000000002</v>
      </c>
      <c r="T9" s="44">
        <f t="shared" si="7"/>
        <v>0.78775850000000003</v>
      </c>
      <c r="U9" s="35"/>
    </row>
    <row r="10" spans="2:23">
      <c r="J10" s="43">
        <v>5</v>
      </c>
      <c r="K10" s="44">
        <f t="shared" si="0"/>
        <v>15.49619</v>
      </c>
      <c r="L10" s="44">
        <f t="shared" si="1"/>
        <v>15.38194</v>
      </c>
      <c r="M10" s="44">
        <f t="shared" si="8"/>
        <v>-0.11425000000000018</v>
      </c>
      <c r="N10" s="45">
        <f t="shared" si="9"/>
        <v>-7.427541649492859E-3</v>
      </c>
      <c r="O10" s="46">
        <f t="shared" si="2"/>
        <v>67.574150000000003</v>
      </c>
      <c r="P10" s="44">
        <f t="shared" si="3"/>
        <v>-0.68259550000000002</v>
      </c>
      <c r="Q10" s="44">
        <f t="shared" si="4"/>
        <v>-0.3468117</v>
      </c>
      <c r="R10" s="44">
        <f t="shared" si="5"/>
        <v>-0.1142489</v>
      </c>
      <c r="S10" s="44">
        <f t="shared" si="6"/>
        <v>0.1183139</v>
      </c>
      <c r="T10" s="44">
        <f t="shared" si="7"/>
        <v>0.45409759999999999</v>
      </c>
      <c r="U10" s="35"/>
    </row>
    <row r="11" spans="2:23">
      <c r="J11" s="43">
        <v>6</v>
      </c>
      <c r="K11" s="44">
        <f t="shared" si="0"/>
        <v>16.406610000000001</v>
      </c>
      <c r="L11" s="44">
        <f t="shared" si="1"/>
        <v>16.54786</v>
      </c>
      <c r="M11" s="44">
        <f t="shared" si="8"/>
        <v>0.14124999999999943</v>
      </c>
      <c r="N11" s="45">
        <f t="shared" si="9"/>
        <v>8.5358469312647942E-3</v>
      </c>
      <c r="O11" s="46">
        <f t="shared" si="2"/>
        <v>67.274330000000006</v>
      </c>
      <c r="P11" s="44">
        <f t="shared" si="3"/>
        <v>-0.45413720000000002</v>
      </c>
      <c r="Q11" s="44">
        <f t="shared" si="4"/>
        <v>-0.1023742</v>
      </c>
      <c r="R11" s="44">
        <f t="shared" si="5"/>
        <v>0.14125579999999999</v>
      </c>
      <c r="S11" s="44">
        <f t="shared" si="6"/>
        <v>0.3848859</v>
      </c>
      <c r="T11" s="44">
        <f t="shared" si="7"/>
        <v>0.73664890000000005</v>
      </c>
      <c r="U11" s="35"/>
    </row>
    <row r="12" spans="2:23">
      <c r="J12" s="43">
        <v>7</v>
      </c>
      <c r="K12" s="44">
        <f t="shared" si="0"/>
        <v>18.990549999999999</v>
      </c>
      <c r="L12" s="44">
        <f t="shared" si="1"/>
        <v>19.09076</v>
      </c>
      <c r="M12" s="44">
        <f t="shared" si="8"/>
        <v>0.10021000000000058</v>
      </c>
      <c r="N12" s="45">
        <f t="shared" si="9"/>
        <v>5.2491362313496466E-3</v>
      </c>
      <c r="O12" s="46">
        <f t="shared" si="2"/>
        <v>67.734189999999998</v>
      </c>
      <c r="P12" s="44">
        <f t="shared" si="3"/>
        <v>-0.54166119999999995</v>
      </c>
      <c r="Q12" s="44">
        <f t="shared" si="4"/>
        <v>-0.1624389</v>
      </c>
      <c r="R12" s="44">
        <f t="shared" si="5"/>
        <v>0.1002093</v>
      </c>
      <c r="S12" s="44">
        <f t="shared" si="6"/>
        <v>0.3628575</v>
      </c>
      <c r="T12" s="44">
        <f t="shared" si="7"/>
        <v>0.74207990000000001</v>
      </c>
      <c r="U12" s="35"/>
    </row>
    <row r="13" spans="2:23">
      <c r="J13" s="43">
        <v>8</v>
      </c>
      <c r="K13" s="44">
        <f t="shared" si="0"/>
        <v>20.203790000000001</v>
      </c>
      <c r="L13" s="44">
        <f t="shared" si="1"/>
        <v>20.392029999999998</v>
      </c>
      <c r="M13" s="44">
        <f t="shared" si="8"/>
        <v>0.18823999999999685</v>
      </c>
      <c r="N13" s="45">
        <f t="shared" si="9"/>
        <v>9.2310574278282684E-3</v>
      </c>
      <c r="O13" s="46">
        <f t="shared" si="2"/>
        <v>72.543369999999996</v>
      </c>
      <c r="P13" s="44">
        <f t="shared" si="3"/>
        <v>-0.5362905</v>
      </c>
      <c r="Q13" s="44">
        <f t="shared" si="4"/>
        <v>-0.1082345</v>
      </c>
      <c r="R13" s="44">
        <f t="shared" si="5"/>
        <v>0.18823590000000001</v>
      </c>
      <c r="S13" s="44">
        <f t="shared" si="6"/>
        <v>0.48470619999999998</v>
      </c>
      <c r="T13" s="44">
        <f t="shared" si="7"/>
        <v>0.91276230000000003</v>
      </c>
      <c r="U13" s="35"/>
    </row>
    <row r="14" spans="2:23">
      <c r="J14" s="43">
        <v>9</v>
      </c>
      <c r="K14" s="44">
        <f t="shared" si="0"/>
        <v>21.656890000000001</v>
      </c>
      <c r="L14" s="44">
        <f t="shared" si="1"/>
        <v>21.44566</v>
      </c>
      <c r="M14" s="44">
        <f t="shared" si="8"/>
        <v>-0.21123000000000047</v>
      </c>
      <c r="N14" s="45">
        <f t="shared" si="9"/>
        <v>-9.8495453159287462E-3</v>
      </c>
      <c r="O14" s="46">
        <f t="shared" si="2"/>
        <v>78.188329999999993</v>
      </c>
      <c r="P14" s="44">
        <f t="shared" si="3"/>
        <v>-1.083221</v>
      </c>
      <c r="Q14" s="44">
        <f t="shared" si="4"/>
        <v>-0.56804189999999999</v>
      </c>
      <c r="R14" s="44">
        <f t="shared" si="5"/>
        <v>-0.21123030000000001</v>
      </c>
      <c r="S14" s="44">
        <f t="shared" si="6"/>
        <v>0.1455814</v>
      </c>
      <c r="T14" s="44">
        <f t="shared" si="7"/>
        <v>0.66076060000000003</v>
      </c>
      <c r="U14" s="35"/>
    </row>
    <row r="15" spans="2:23">
      <c r="J15" s="43">
        <v>10</v>
      </c>
      <c r="K15" s="44">
        <f t="shared" si="0"/>
        <v>23.639250000000001</v>
      </c>
      <c r="L15" s="44">
        <f t="shared" si="1"/>
        <v>23.797139999999999</v>
      </c>
      <c r="M15" s="44">
        <f t="shared" si="8"/>
        <v>0.15788999999999831</v>
      </c>
      <c r="N15" s="45">
        <f t="shared" si="9"/>
        <v>6.6348309082519289E-3</v>
      </c>
      <c r="O15" s="46">
        <f t="shared" si="2"/>
        <v>84.095330000000004</v>
      </c>
      <c r="P15" s="44">
        <f t="shared" si="3"/>
        <v>-0.94557429999999998</v>
      </c>
      <c r="Q15" s="44">
        <f t="shared" si="4"/>
        <v>-0.29364220000000002</v>
      </c>
      <c r="R15" s="44">
        <f t="shared" si="5"/>
        <v>0.1578841</v>
      </c>
      <c r="S15" s="44">
        <f t="shared" si="6"/>
        <v>0.60941029999999996</v>
      </c>
      <c r="T15" s="44">
        <f t="shared" si="7"/>
        <v>1.261342</v>
      </c>
      <c r="U15" s="35"/>
    </row>
    <row r="16" spans="2:23">
      <c r="J16" s="43">
        <v>11</v>
      </c>
      <c r="K16" s="44">
        <f t="shared" si="0"/>
        <v>27.12632</v>
      </c>
      <c r="L16" s="44">
        <f t="shared" si="1"/>
        <v>27.472539999999999</v>
      </c>
      <c r="M16" s="44">
        <f t="shared" si="8"/>
        <v>0.34621999999999886</v>
      </c>
      <c r="N16" s="45">
        <f t="shared" si="9"/>
        <v>1.2602402253304532E-2</v>
      </c>
      <c r="O16" s="46">
        <f t="shared" si="2"/>
        <v>86.681290000000004</v>
      </c>
      <c r="P16" s="44">
        <f t="shared" si="3"/>
        <v>-0.98973040000000001</v>
      </c>
      <c r="Q16" s="44">
        <f t="shared" si="4"/>
        <v>-0.20044329999999999</v>
      </c>
      <c r="R16" s="44">
        <f t="shared" si="5"/>
        <v>0.34621459999999998</v>
      </c>
      <c r="S16" s="44">
        <f t="shared" si="6"/>
        <v>0.89287240000000001</v>
      </c>
      <c r="T16" s="44">
        <f t="shared" si="7"/>
        <v>1.6821600000000001</v>
      </c>
      <c r="U16" s="35"/>
    </row>
    <row r="17" spans="10:26">
      <c r="J17" s="43">
        <v>12</v>
      </c>
      <c r="K17" s="44">
        <f t="shared" si="0"/>
        <v>32.447229999999998</v>
      </c>
      <c r="L17" s="44">
        <f t="shared" si="1"/>
        <v>32.721989999999998</v>
      </c>
      <c r="M17" s="44">
        <f t="shared" si="8"/>
        <v>0.27476000000000056</v>
      </c>
      <c r="N17" s="45">
        <f t="shared" si="9"/>
        <v>8.3967998278833469E-3</v>
      </c>
      <c r="O17" s="46">
        <f t="shared" si="2"/>
        <v>89.277410000000003</v>
      </c>
      <c r="P17" s="44">
        <f t="shared" si="3"/>
        <v>-1.299793</v>
      </c>
      <c r="Q17" s="44">
        <f t="shared" si="4"/>
        <v>-0.36953200000000003</v>
      </c>
      <c r="R17" s="44">
        <f t="shared" si="5"/>
        <v>0.27476390000000001</v>
      </c>
      <c r="S17" s="44">
        <f t="shared" si="6"/>
        <v>0.91905979999999998</v>
      </c>
      <c r="T17" s="44">
        <f t="shared" si="7"/>
        <v>1.849321</v>
      </c>
      <c r="U17" s="35"/>
    </row>
    <row r="18" spans="10:26">
      <c r="J18" s="43">
        <v>13</v>
      </c>
      <c r="K18" s="44">
        <f t="shared" si="0"/>
        <v>36.583939999999998</v>
      </c>
      <c r="L18" s="44">
        <f t="shared" si="1"/>
        <v>38.543909999999997</v>
      </c>
      <c r="M18" s="44">
        <f t="shared" si="8"/>
        <v>1.9599699999999984</v>
      </c>
      <c r="N18" s="45">
        <f t="shared" si="9"/>
        <v>5.0850315912422964E-2</v>
      </c>
      <c r="O18" s="46">
        <f t="shared" si="2"/>
        <v>89.317070000000001</v>
      </c>
      <c r="P18" s="44">
        <f t="shared" si="3"/>
        <v>0.24248149999999999</v>
      </c>
      <c r="Q18" s="44">
        <f t="shared" si="4"/>
        <v>1.2571859999999999</v>
      </c>
      <c r="R18" s="44">
        <f t="shared" si="5"/>
        <v>1.959967</v>
      </c>
      <c r="S18" s="44">
        <f t="shared" si="6"/>
        <v>2.6627480000000001</v>
      </c>
      <c r="T18" s="44">
        <f t="shared" si="7"/>
        <v>3.6774529999999999</v>
      </c>
      <c r="U18" s="36" t="str">
        <f>Criteria!I2</f>
        <v/>
      </c>
    </row>
    <row r="19" spans="10:26">
      <c r="J19" s="43">
        <v>14</v>
      </c>
      <c r="K19" s="44">
        <f t="shared" si="0"/>
        <v>34.621479999999998</v>
      </c>
      <c r="L19" s="44">
        <f t="shared" si="1"/>
        <v>43.909739999999999</v>
      </c>
      <c r="M19" s="44">
        <f t="shared" si="8"/>
        <v>9.2882600000000011</v>
      </c>
      <c r="N19" s="45">
        <f t="shared" si="9"/>
        <v>0.2115307446593854</v>
      </c>
      <c r="O19" s="46">
        <f t="shared" si="2"/>
        <v>89.319509999999994</v>
      </c>
      <c r="P19" s="44">
        <f t="shared" si="3"/>
        <v>7.5704060000000002</v>
      </c>
      <c r="Q19" s="44">
        <f t="shared" si="4"/>
        <v>8.5853269999999995</v>
      </c>
      <c r="R19" s="44">
        <f t="shared" si="5"/>
        <v>9.288259</v>
      </c>
      <c r="S19" s="44">
        <f t="shared" si="6"/>
        <v>9.9911899999999996</v>
      </c>
      <c r="T19" s="44">
        <f t="shared" si="7"/>
        <v>11.00611</v>
      </c>
      <c r="U19" s="36" t="str">
        <f>Criteria!I3</f>
        <v/>
      </c>
    </row>
    <row r="20" spans="10:26">
      <c r="J20" s="43">
        <v>15</v>
      </c>
      <c r="K20" s="44">
        <f t="shared" si="0"/>
        <v>33.0351</v>
      </c>
      <c r="L20" s="44">
        <f t="shared" si="1"/>
        <v>48.250700000000002</v>
      </c>
      <c r="M20" s="44">
        <f t="shared" si="8"/>
        <v>15.215600000000002</v>
      </c>
      <c r="N20" s="45">
        <f>M20/L20</f>
        <v>0.31534464784966854</v>
      </c>
      <c r="O20" s="46">
        <f t="shared" si="2"/>
        <v>89.308899999999994</v>
      </c>
      <c r="P20" s="44">
        <f t="shared" si="3"/>
        <v>13.516719999999999</v>
      </c>
      <c r="Q20" s="44">
        <f t="shared" si="4"/>
        <v>14.520429999999999</v>
      </c>
      <c r="R20" s="44">
        <f t="shared" si="5"/>
        <v>15.2156</v>
      </c>
      <c r="S20" s="44">
        <f t="shared" si="6"/>
        <v>15.910769999999999</v>
      </c>
      <c r="T20" s="44">
        <f t="shared" si="7"/>
        <v>16.914490000000001</v>
      </c>
      <c r="U20" s="36">
        <f>Criteria!I4</f>
        <v>89.308899999999994</v>
      </c>
      <c r="V20" s="30"/>
      <c r="W20" s="38"/>
    </row>
    <row r="21" spans="10:26">
      <c r="J21" s="43">
        <v>16</v>
      </c>
      <c r="K21" s="44">
        <f t="shared" si="0"/>
        <v>34.657040000000002</v>
      </c>
      <c r="L21" s="44">
        <f t="shared" si="1"/>
        <v>52.390770000000003</v>
      </c>
      <c r="M21" s="44">
        <f t="shared" si="8"/>
        <v>17.733730000000001</v>
      </c>
      <c r="N21" s="45">
        <f>M21/L21</f>
        <v>0.33848958509294674</v>
      </c>
      <c r="O21" s="46">
        <f t="shared" si="2"/>
        <v>88.220730000000003</v>
      </c>
      <c r="P21" s="44">
        <f t="shared" si="3"/>
        <v>16.016089999999998</v>
      </c>
      <c r="Q21" s="44">
        <f t="shared" si="4"/>
        <v>17.03088</v>
      </c>
      <c r="R21" s="44">
        <f t="shared" si="5"/>
        <v>17.733730000000001</v>
      </c>
      <c r="S21" s="44">
        <f t="shared" si="6"/>
        <v>18.43657</v>
      </c>
      <c r="T21" s="44">
        <f t="shared" si="7"/>
        <v>19.451370000000001</v>
      </c>
      <c r="U21" s="36">
        <f>Criteria!I5</f>
        <v>88.220730000000003</v>
      </c>
    </row>
    <row r="22" spans="10:26">
      <c r="J22" s="47">
        <v>17</v>
      </c>
      <c r="K22" s="48">
        <f t="shared" si="0"/>
        <v>39.655380000000001</v>
      </c>
      <c r="L22" s="48">
        <f t="shared" si="1"/>
        <v>55.22748</v>
      </c>
      <c r="M22" s="48">
        <f t="shared" si="8"/>
        <v>15.572099999999999</v>
      </c>
      <c r="N22" s="50">
        <f t="shared" si="9"/>
        <v>0.28196289238618166</v>
      </c>
      <c r="O22" s="49">
        <f t="shared" si="2"/>
        <v>86.599689999999995</v>
      </c>
      <c r="P22" s="48">
        <f t="shared" si="3"/>
        <v>13.80078</v>
      </c>
      <c r="Q22" s="48">
        <f t="shared" si="4"/>
        <v>14.847289999999999</v>
      </c>
      <c r="R22" s="48">
        <f t="shared" si="5"/>
        <v>15.572100000000001</v>
      </c>
      <c r="S22" s="48">
        <f t="shared" si="6"/>
        <v>16.29691</v>
      </c>
      <c r="T22" s="48">
        <f t="shared" si="7"/>
        <v>17.343430000000001</v>
      </c>
      <c r="U22" s="36" t="str">
        <f>Criteria!I6</f>
        <v/>
      </c>
    </row>
    <row r="23" spans="10:26">
      <c r="J23" s="47">
        <v>18</v>
      </c>
      <c r="K23" s="48">
        <f t="shared" si="0"/>
        <v>52.8964</v>
      </c>
      <c r="L23" s="48">
        <f t="shared" si="1"/>
        <v>57.479010000000002</v>
      </c>
      <c r="M23" s="48">
        <f t="shared" si="8"/>
        <v>4.5826100000000025</v>
      </c>
      <c r="N23" s="50">
        <f t="shared" si="9"/>
        <v>7.9726668917923293E-2</v>
      </c>
      <c r="O23" s="49">
        <f t="shared" si="2"/>
        <v>83.524330000000006</v>
      </c>
      <c r="P23" s="48">
        <f t="shared" si="3"/>
        <v>2.6201279999999998</v>
      </c>
      <c r="Q23" s="48">
        <f t="shared" si="4"/>
        <v>3.779579</v>
      </c>
      <c r="R23" s="48">
        <f t="shared" si="5"/>
        <v>4.5826099999999999</v>
      </c>
      <c r="S23" s="48">
        <f t="shared" si="6"/>
        <v>5.3856419999999998</v>
      </c>
      <c r="T23" s="48">
        <f t="shared" si="7"/>
        <v>6.5450929999999996</v>
      </c>
      <c r="U23" s="36" t="str">
        <f>Criteria!I7</f>
        <v/>
      </c>
    </row>
    <row r="24" spans="10:26">
      <c r="J24" s="43">
        <v>19</v>
      </c>
      <c r="K24" s="44">
        <f t="shared" si="0"/>
        <v>61.437950000000001</v>
      </c>
      <c r="L24" s="44">
        <f t="shared" si="1"/>
        <v>56.32302</v>
      </c>
      <c r="M24" s="44">
        <f t="shared" si="8"/>
        <v>-5.1149300000000011</v>
      </c>
      <c r="N24" s="45">
        <f t="shared" si="9"/>
        <v>-9.0814199948795374E-2</v>
      </c>
      <c r="O24" s="46">
        <f t="shared" si="2"/>
        <v>79.455280000000002</v>
      </c>
      <c r="P24" s="44">
        <f t="shared" si="3"/>
        <v>-7.1152769999999999</v>
      </c>
      <c r="Q24" s="44">
        <f t="shared" si="4"/>
        <v>-5.933459</v>
      </c>
      <c r="R24" s="44">
        <f t="shared" si="5"/>
        <v>-5.114935</v>
      </c>
      <c r="S24" s="44">
        <f t="shared" si="6"/>
        <v>-4.296411</v>
      </c>
      <c r="T24" s="44">
        <f t="shared" si="7"/>
        <v>-3.1145930000000002</v>
      </c>
      <c r="U24" s="35"/>
    </row>
    <row r="25" spans="10:26">
      <c r="J25" s="43">
        <v>20</v>
      </c>
      <c r="K25" s="44">
        <f t="shared" si="0"/>
        <v>59.102260000000001</v>
      </c>
      <c r="L25" s="44">
        <f t="shared" si="1"/>
        <v>52.805520000000001</v>
      </c>
      <c r="M25" s="44">
        <f t="shared" si="8"/>
        <v>-6.2967399999999998</v>
      </c>
      <c r="N25" s="45">
        <f t="shared" si="9"/>
        <v>-0.11924397297858254</v>
      </c>
      <c r="O25" s="46">
        <f t="shared" si="2"/>
        <v>76.536869999999993</v>
      </c>
      <c r="P25" s="44">
        <f t="shared" si="3"/>
        <v>-8.1457250000000005</v>
      </c>
      <c r="Q25" s="44">
        <f t="shared" si="4"/>
        <v>-7.0533320000000002</v>
      </c>
      <c r="R25" s="44">
        <f t="shared" si="5"/>
        <v>-6.2967440000000003</v>
      </c>
      <c r="S25" s="44">
        <f t="shared" si="6"/>
        <v>-5.5401559999999996</v>
      </c>
      <c r="T25" s="44">
        <f t="shared" si="7"/>
        <v>-4.4477630000000001</v>
      </c>
      <c r="U25" s="35"/>
    </row>
    <row r="26" spans="10:26">
      <c r="J26" s="43">
        <v>21</v>
      </c>
      <c r="K26" s="44">
        <f t="shared" si="0"/>
        <v>54.942340000000002</v>
      </c>
      <c r="L26" s="44">
        <f t="shared" si="1"/>
        <v>49.768979999999999</v>
      </c>
      <c r="M26" s="44">
        <f t="shared" si="8"/>
        <v>-5.1733600000000024</v>
      </c>
      <c r="N26" s="45">
        <f t="shared" si="9"/>
        <v>-0.10394747893165587</v>
      </c>
      <c r="O26" s="46">
        <f t="shared" si="2"/>
        <v>74.445869999999999</v>
      </c>
      <c r="P26" s="44">
        <f t="shared" si="3"/>
        <v>-6.8797319999999997</v>
      </c>
      <c r="Q26" s="44">
        <f t="shared" si="4"/>
        <v>-5.8715919999999997</v>
      </c>
      <c r="R26" s="44">
        <f t="shared" si="5"/>
        <v>-5.1733580000000003</v>
      </c>
      <c r="S26" s="44">
        <f t="shared" si="6"/>
        <v>-4.4751240000000001</v>
      </c>
      <c r="T26" s="44">
        <f t="shared" si="7"/>
        <v>-3.4669850000000002</v>
      </c>
      <c r="U26" s="35"/>
    </row>
    <row r="27" spans="10:26">
      <c r="J27" s="43">
        <v>22</v>
      </c>
      <c r="K27" s="44">
        <f t="shared" si="0"/>
        <v>47.323410000000003</v>
      </c>
      <c r="L27" s="44">
        <f t="shared" si="1"/>
        <v>44.016669999999998</v>
      </c>
      <c r="M27" s="44">
        <f t="shared" si="8"/>
        <v>-3.3067400000000049</v>
      </c>
      <c r="N27" s="45">
        <f t="shared" si="9"/>
        <v>-7.5124719793660102E-2</v>
      </c>
      <c r="O27" s="46">
        <f t="shared" si="2"/>
        <v>73.510270000000006</v>
      </c>
      <c r="P27" s="44">
        <f t="shared" si="3"/>
        <v>-4.8355410000000001</v>
      </c>
      <c r="Q27" s="44">
        <f t="shared" si="4"/>
        <v>-3.9323130000000002</v>
      </c>
      <c r="R27" s="44">
        <f t="shared" si="5"/>
        <v>-3.30674</v>
      </c>
      <c r="S27" s="44">
        <f t="shared" si="6"/>
        <v>-2.6811669999999999</v>
      </c>
      <c r="T27" s="44">
        <f t="shared" si="7"/>
        <v>-1.7779389999999999</v>
      </c>
      <c r="U27" s="35"/>
    </row>
    <row r="28" spans="10:26">
      <c r="J28" s="43">
        <v>23</v>
      </c>
      <c r="K28" s="44">
        <f t="shared" si="0"/>
        <v>38.782820000000001</v>
      </c>
      <c r="L28" s="44">
        <f t="shared" si="1"/>
        <v>36.601179999999999</v>
      </c>
      <c r="M28" s="44">
        <f t="shared" si="8"/>
        <v>-2.1816400000000016</v>
      </c>
      <c r="N28" s="45">
        <f t="shared" si="9"/>
        <v>-5.9605728558478212E-2</v>
      </c>
      <c r="O28" s="46">
        <f t="shared" si="2"/>
        <v>72.487799999999993</v>
      </c>
      <c r="P28" s="44">
        <f t="shared" si="3"/>
        <v>-3.5266289999999998</v>
      </c>
      <c r="Q28" s="44">
        <f t="shared" si="4"/>
        <v>-2.7319969999999998</v>
      </c>
      <c r="R28" s="44">
        <f t="shared" si="5"/>
        <v>-2.1816369999999998</v>
      </c>
      <c r="S28" s="44">
        <f t="shared" si="6"/>
        <v>-1.631278</v>
      </c>
      <c r="T28" s="44">
        <f t="shared" si="7"/>
        <v>-0.836646</v>
      </c>
      <c r="U28" s="35"/>
    </row>
    <row r="29" spans="10:26">
      <c r="J29" s="43">
        <v>24</v>
      </c>
      <c r="K29" s="44">
        <f t="shared" si="0"/>
        <v>30.606000000000002</v>
      </c>
      <c r="L29" s="44">
        <f t="shared" si="1"/>
        <v>28.914999999999999</v>
      </c>
      <c r="M29" s="44">
        <f t="shared" si="8"/>
        <v>-1.6910000000000025</v>
      </c>
      <c r="N29" s="45">
        <f t="shared" si="9"/>
        <v>-5.8481756873595109E-2</v>
      </c>
      <c r="O29" s="46">
        <f t="shared" si="2"/>
        <v>71.436440000000005</v>
      </c>
      <c r="P29" s="44">
        <f t="shared" si="3"/>
        <v>-2.8316669999999999</v>
      </c>
      <c r="Q29" s="44">
        <f t="shared" si="4"/>
        <v>-2.1577519999999999</v>
      </c>
      <c r="R29" s="44">
        <f t="shared" si="5"/>
        <v>-1.691001</v>
      </c>
      <c r="S29" s="44">
        <f t="shared" si="6"/>
        <v>-1.2242500000000001</v>
      </c>
      <c r="T29" s="44">
        <f t="shared" si="7"/>
        <v>-0.55033520000000002</v>
      </c>
      <c r="U29" s="35"/>
    </row>
    <row r="30" spans="10:26">
      <c r="P30" s="41"/>
    </row>
    <row r="31" spans="10:26" ht="15" customHeight="1">
      <c r="J31" s="31"/>
      <c r="K31" s="32"/>
      <c r="L31" s="30"/>
      <c r="M31" s="33"/>
      <c r="N31" s="38"/>
      <c r="P31" s="34"/>
      <c r="Q31" s="34"/>
      <c r="R31" s="34"/>
      <c r="S31" s="34"/>
      <c r="T31" s="34"/>
      <c r="V31" s="34"/>
      <c r="W31" s="34"/>
      <c r="X31" s="34"/>
      <c r="Y31" s="34"/>
      <c r="Z31" s="34"/>
    </row>
    <row r="32" spans="10:26">
      <c r="J32" s="31"/>
      <c r="K32" s="32"/>
      <c r="L32" s="30"/>
      <c r="M32" s="33"/>
      <c r="N32" s="38"/>
      <c r="P32" s="34"/>
      <c r="Q32" s="34"/>
      <c r="R32" s="34"/>
      <c r="S32" s="34"/>
      <c r="T32" s="34"/>
      <c r="V32" s="34"/>
      <c r="W32" s="34"/>
      <c r="X32" s="34"/>
      <c r="Y32" s="34"/>
      <c r="Z32" s="34"/>
    </row>
    <row r="33" spans="2:26">
      <c r="J33" s="31"/>
      <c r="K33" s="32"/>
      <c r="L33" s="30"/>
      <c r="M33" s="33"/>
      <c r="N33" s="38"/>
      <c r="P33" s="34"/>
      <c r="Q33" s="34"/>
      <c r="R33" s="34"/>
      <c r="S33" s="34"/>
      <c r="T33" s="34"/>
      <c r="V33" s="34"/>
      <c r="W33" s="34"/>
      <c r="X33" s="34"/>
      <c r="Y33" s="34"/>
      <c r="Z33" s="34"/>
    </row>
    <row r="34" spans="2:26">
      <c r="J34" s="31"/>
      <c r="K34" s="32"/>
      <c r="L34" s="30"/>
      <c r="M34" s="33"/>
      <c r="N34" s="38"/>
      <c r="P34" s="34"/>
      <c r="Q34" s="34"/>
      <c r="R34" s="34"/>
      <c r="S34" s="34"/>
      <c r="T34" s="34"/>
      <c r="V34" s="34"/>
      <c r="W34" s="34"/>
      <c r="X34" s="34"/>
      <c r="Y34" s="34"/>
      <c r="Z34" s="34"/>
    </row>
    <row r="35" spans="2:26">
      <c r="J35" s="31"/>
      <c r="K35" s="32"/>
      <c r="L35" s="30"/>
      <c r="M35" s="33"/>
      <c r="N35" s="38"/>
      <c r="P35" s="34"/>
      <c r="Q35" s="34"/>
      <c r="R35" s="34"/>
      <c r="S35" s="34"/>
      <c r="T35" s="34"/>
      <c r="V35" s="34"/>
      <c r="W35" s="34"/>
      <c r="X35" s="34"/>
      <c r="Y35" s="34"/>
      <c r="Z35" s="34"/>
    </row>
    <row r="36" spans="2:26">
      <c r="J36" s="31"/>
      <c r="K36" s="32"/>
      <c r="L36" s="30"/>
      <c r="M36" s="33"/>
      <c r="N36" s="30"/>
      <c r="P36" s="34"/>
      <c r="Q36" s="34"/>
      <c r="R36" s="34"/>
      <c r="S36" s="34"/>
      <c r="T36" s="34"/>
      <c r="V36" s="34"/>
      <c r="W36" s="34"/>
      <c r="X36" s="34"/>
      <c r="Y36" s="34"/>
      <c r="Z36" s="34"/>
    </row>
    <row r="37" spans="2:26" ht="13.5" customHeight="1">
      <c r="J37" s="31"/>
      <c r="K37" s="32"/>
      <c r="L37" s="30"/>
      <c r="M37" s="33"/>
      <c r="N37" s="30"/>
      <c r="P37" s="34"/>
      <c r="Q37" s="34"/>
      <c r="R37" s="34"/>
      <c r="S37" s="34"/>
      <c r="T37" s="34"/>
      <c r="V37" s="34"/>
      <c r="W37" s="34"/>
      <c r="X37" s="34"/>
      <c r="Y37" s="34"/>
      <c r="Z37" s="34"/>
    </row>
    <row r="38" spans="2:26" hidden="1">
      <c r="B38" s="52" t="s">
        <v>50</v>
      </c>
      <c r="C38" s="53" t="str">
        <f>IF(C3="Average Two Hour Event Day‡","Raw","Adjusted")</f>
        <v>Raw</v>
      </c>
      <c r="J38" s="31"/>
      <c r="K38" s="32"/>
      <c r="L38" s="30"/>
      <c r="M38" s="33"/>
      <c r="N38" s="30"/>
      <c r="P38" s="34"/>
      <c r="Q38" s="34"/>
      <c r="R38" s="34"/>
      <c r="S38" s="34"/>
      <c r="T38" s="34"/>
      <c r="V38" s="34"/>
      <c r="W38" s="34"/>
      <c r="X38" s="34"/>
      <c r="Y38" s="34"/>
      <c r="Z38" s="34"/>
    </row>
    <row r="39" spans="2:26">
      <c r="J39" s="31"/>
      <c r="K39" s="32"/>
      <c r="L39" s="30"/>
      <c r="M39" s="33"/>
      <c r="N39" s="30"/>
      <c r="P39" s="34"/>
      <c r="Q39" s="34"/>
      <c r="R39" s="34"/>
      <c r="S39" s="34"/>
      <c r="T39" s="34"/>
      <c r="V39" s="34"/>
      <c r="W39" s="34"/>
      <c r="X39" s="34"/>
      <c r="Y39" s="34"/>
      <c r="Z39" s="34"/>
    </row>
    <row r="40" spans="2:26">
      <c r="J40" s="31"/>
      <c r="K40" s="32"/>
      <c r="L40" s="30"/>
      <c r="M40" s="33"/>
      <c r="N40" s="30"/>
      <c r="P40" s="34"/>
      <c r="Q40" s="34"/>
      <c r="R40" s="34"/>
      <c r="S40" s="34"/>
      <c r="T40" s="34"/>
      <c r="V40" s="34"/>
      <c r="W40" s="34"/>
      <c r="X40" s="34"/>
      <c r="Y40" s="34"/>
      <c r="Z40" s="34"/>
    </row>
    <row r="41" spans="2:26">
      <c r="J41" s="31"/>
      <c r="K41" s="32"/>
      <c r="L41" s="30"/>
      <c r="M41" s="33"/>
      <c r="N41" s="30"/>
      <c r="P41" s="34"/>
      <c r="Q41" s="34"/>
      <c r="R41" s="34"/>
      <c r="S41" s="34"/>
      <c r="T41" s="34"/>
      <c r="V41" s="34"/>
      <c r="W41" s="34"/>
      <c r="X41" s="34"/>
      <c r="Y41" s="34"/>
      <c r="Z41" s="34"/>
    </row>
    <row r="42" spans="2:26">
      <c r="J42" s="31"/>
      <c r="K42" s="32"/>
      <c r="L42" s="30"/>
      <c r="M42" s="33"/>
      <c r="N42" s="30"/>
      <c r="P42" s="34"/>
      <c r="Q42" s="34"/>
      <c r="R42" s="34"/>
      <c r="S42" s="34"/>
      <c r="T42" s="34"/>
      <c r="V42" s="34"/>
      <c r="W42" s="34"/>
      <c r="X42" s="34"/>
      <c r="Y42" s="34"/>
      <c r="Z42" s="34"/>
    </row>
    <row r="43" spans="2:26">
      <c r="J43" s="31"/>
      <c r="K43" s="32"/>
      <c r="L43" s="30"/>
      <c r="M43" s="33"/>
      <c r="N43" s="30"/>
      <c r="P43" s="34"/>
      <c r="Q43" s="34"/>
      <c r="R43" s="34"/>
      <c r="S43" s="34"/>
      <c r="T43" s="34"/>
      <c r="V43" s="34"/>
      <c r="W43" s="34"/>
      <c r="X43" s="34"/>
      <c r="Y43" s="34"/>
      <c r="Z43" s="34"/>
    </row>
    <row r="44" spans="2:26">
      <c r="J44" s="31"/>
      <c r="K44" s="32"/>
      <c r="L44" s="30"/>
      <c r="M44" s="33"/>
      <c r="N44" s="30"/>
      <c r="P44" s="34"/>
      <c r="Q44" s="34"/>
      <c r="R44" s="34"/>
      <c r="S44" s="34"/>
      <c r="T44" s="34"/>
      <c r="V44" s="34"/>
      <c r="W44" s="34"/>
      <c r="X44" s="34"/>
      <c r="Y44" s="34"/>
      <c r="Z44" s="34"/>
    </row>
    <row r="45" spans="2:26">
      <c r="J45" s="31"/>
      <c r="K45" s="32"/>
      <c r="L45" s="30"/>
      <c r="M45" s="33"/>
      <c r="N45" s="30"/>
      <c r="P45" s="34"/>
      <c r="Q45" s="34"/>
      <c r="R45" s="34"/>
      <c r="S45" s="34"/>
      <c r="T45" s="34"/>
      <c r="V45" s="34"/>
      <c r="W45" s="34"/>
      <c r="X45" s="34"/>
      <c r="Y45" s="34"/>
      <c r="Z45" s="34"/>
    </row>
    <row r="46" spans="2:26">
      <c r="J46" s="31"/>
      <c r="K46" s="32"/>
      <c r="L46" s="30"/>
      <c r="M46" s="33"/>
      <c r="N46" s="30"/>
      <c r="P46" s="34"/>
      <c r="Q46" s="34"/>
      <c r="R46" s="34"/>
      <c r="S46" s="34"/>
      <c r="T46" s="34"/>
      <c r="V46" s="34"/>
      <c r="W46" s="34"/>
      <c r="X46" s="34"/>
      <c r="Y46" s="34"/>
      <c r="Z46" s="34"/>
    </row>
    <row r="47" spans="2:26">
      <c r="J47" s="31"/>
      <c r="K47" s="32"/>
      <c r="L47" s="30"/>
      <c r="M47" s="33"/>
      <c r="N47" s="30"/>
      <c r="P47" s="34"/>
      <c r="Q47" s="34"/>
      <c r="R47" s="34"/>
      <c r="S47" s="34"/>
      <c r="T47" s="34"/>
      <c r="V47" s="34"/>
      <c r="W47" s="34"/>
      <c r="X47" s="34"/>
      <c r="Y47" s="34"/>
      <c r="Z47" s="34"/>
    </row>
    <row r="48" spans="2:26">
      <c r="J48" s="31"/>
      <c r="K48" s="32"/>
      <c r="L48" s="30"/>
      <c r="M48" s="33"/>
      <c r="N48" s="30"/>
      <c r="P48" s="34"/>
      <c r="Q48" s="34"/>
      <c r="R48" s="34"/>
      <c r="S48" s="34"/>
      <c r="T48" s="34"/>
      <c r="V48" s="34"/>
      <c r="W48" s="34"/>
      <c r="X48" s="34"/>
      <c r="Y48" s="34"/>
      <c r="Z48" s="34"/>
    </row>
    <row r="49" spans="10:26">
      <c r="J49" s="31"/>
      <c r="K49" s="32"/>
      <c r="L49" s="30"/>
      <c r="M49" s="33"/>
      <c r="N49" s="30"/>
      <c r="P49" s="34"/>
      <c r="Q49" s="34"/>
      <c r="R49" s="34"/>
      <c r="S49" s="34"/>
      <c r="T49" s="34"/>
      <c r="V49" s="34"/>
      <c r="W49" s="34"/>
      <c r="X49" s="34"/>
      <c r="Y49" s="34"/>
      <c r="Z49" s="34"/>
    </row>
    <row r="50" spans="10:26">
      <c r="V50" s="34"/>
      <c r="W50" s="34"/>
      <c r="X50" s="34"/>
      <c r="Y50" s="34"/>
      <c r="Z50" s="34"/>
    </row>
    <row r="51" spans="10:26">
      <c r="V51" s="34"/>
      <c r="W51" s="34"/>
      <c r="X51" s="34"/>
      <c r="Y51" s="34"/>
      <c r="Z51" s="34"/>
    </row>
    <row r="52" spans="10:26">
      <c r="V52" s="34"/>
      <c r="W52" s="34"/>
      <c r="X52" s="34"/>
      <c r="Y52" s="34"/>
      <c r="Z52" s="34"/>
    </row>
    <row r="53" spans="10:26">
      <c r="V53" s="34"/>
      <c r="W53" s="34"/>
      <c r="X53" s="34"/>
      <c r="Y53" s="34"/>
      <c r="Z53" s="34"/>
    </row>
    <row r="54" spans="10:26">
      <c r="V54" s="34"/>
      <c r="W54" s="34"/>
      <c r="X54" s="34"/>
      <c r="Y54" s="34"/>
      <c r="Z54" s="34"/>
    </row>
  </sheetData>
  <protectedRanges>
    <protectedRange password="DD26" sqref="J6:L29 P7:P30 Q6:T29 N6:P6 J3:N5 N7:O29" name="Range3_1"/>
  </protectedRanges>
  <dataConsolidate/>
  <mergeCells count="7">
    <mergeCell ref="P3:T4"/>
    <mergeCell ref="J3:J5"/>
    <mergeCell ref="O3:O4"/>
    <mergeCell ref="K3:K4"/>
    <mergeCell ref="L3:L4"/>
    <mergeCell ref="M3:M4"/>
    <mergeCell ref="N3:N4"/>
  </mergeCells>
  <conditionalFormatting sqref="J18:T18">
    <cfRule type="expression" dxfId="7" priority="355">
      <formula>$U$18&lt;&gt;""</formula>
    </cfRule>
  </conditionalFormatting>
  <conditionalFormatting sqref="J19:T19">
    <cfRule type="expression" dxfId="6" priority="353">
      <formula>$U$19&lt;&gt;""</formula>
    </cfRule>
    <cfRule type="expression" priority="354">
      <formula>$U$19</formula>
    </cfRule>
  </conditionalFormatting>
  <conditionalFormatting sqref="J20:T20">
    <cfRule type="expression" dxfId="5" priority="352">
      <formula>$U$20&lt;&gt;""</formula>
    </cfRule>
  </conditionalFormatting>
  <conditionalFormatting sqref="J21:T21">
    <cfRule type="expression" dxfId="4" priority="351">
      <formula>$U$21&lt;&gt;""</formula>
    </cfRule>
  </conditionalFormatting>
  <conditionalFormatting sqref="J22:T22">
    <cfRule type="expression" dxfId="3" priority="350">
      <formula>$U$22&lt;&gt;""</formula>
    </cfRule>
  </conditionalFormatting>
  <conditionalFormatting sqref="J23:T23">
    <cfRule type="expression" dxfId="2" priority="349">
      <formula>$U$23&lt;&gt;""</formula>
    </cfRule>
  </conditionalFormatting>
  <conditionalFormatting sqref="J19:T19">
    <cfRule type="expression" dxfId="1" priority="347">
      <formula>$U$19&lt;&gt;""</formula>
    </cfRule>
  </conditionalFormatting>
  <conditionalFormatting sqref="J18:T18">
    <cfRule type="expression" dxfId="0" priority="342">
      <formula>$U$18&lt;&gt;$U$18</formula>
    </cfRule>
  </conditionalFormatting>
  <dataValidations count="3">
    <dataValidation type="list" allowBlank="1" showInputMessage="1" showErrorMessage="1" sqref="C5">
      <formula1>cycle</formula1>
    </dataValidation>
    <dataValidation type="list" allowBlank="1" showInputMessage="1" showErrorMessage="1" sqref="C3">
      <formula1>events</formula1>
    </dataValidation>
    <dataValidation type="list" allowBlank="1" showInputMessage="1" showErrorMessage="1" sqref="C4">
      <formula1>type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3889"/>
  <sheetViews>
    <sheetView workbookViewId="0">
      <selection activeCell="F1" sqref="F1:S2593"/>
    </sheetView>
  </sheetViews>
  <sheetFormatPr defaultRowHeight="15"/>
  <cols>
    <col min="1" max="1" width="9.85546875" bestFit="1" customWidth="1"/>
    <col min="2" max="2" width="9.28515625" bestFit="1" customWidth="1"/>
    <col min="5" max="5" width="10" style="9" bestFit="1" customWidth="1"/>
  </cols>
  <sheetData>
    <row r="1" spans="1:19">
      <c r="A1" t="s">
        <v>1</v>
      </c>
      <c r="B1" t="s">
        <v>0</v>
      </c>
      <c r="C1" t="s">
        <v>51</v>
      </c>
      <c r="D1" t="s">
        <v>59</v>
      </c>
      <c r="E1" t="s">
        <v>36</v>
      </c>
      <c r="F1" t="s">
        <v>60</v>
      </c>
      <c r="G1" s="9" t="s">
        <v>61</v>
      </c>
      <c r="H1" t="s">
        <v>62</v>
      </c>
      <c r="I1" t="s">
        <v>30</v>
      </c>
      <c r="J1" t="s">
        <v>31</v>
      </c>
      <c r="K1" t="s">
        <v>32</v>
      </c>
      <c r="L1" t="s">
        <v>33</v>
      </c>
      <c r="M1" t="s">
        <v>34</v>
      </c>
      <c r="N1" t="s">
        <v>35</v>
      </c>
      <c r="O1" t="s">
        <v>45</v>
      </c>
      <c r="P1" t="s">
        <v>46</v>
      </c>
      <c r="Q1" t="s">
        <v>47</v>
      </c>
      <c r="R1" t="s">
        <v>48</v>
      </c>
      <c r="S1" t="s">
        <v>49</v>
      </c>
    </row>
    <row r="2" spans="1:19">
      <c r="A2" s="12">
        <v>41183</v>
      </c>
      <c r="B2" s="14">
        <v>1</v>
      </c>
      <c r="C2" t="s">
        <v>63</v>
      </c>
      <c r="D2" t="s">
        <v>58</v>
      </c>
      <c r="E2" t="str">
        <f>CONCATENATE(A2,B2,C2,D2)</f>
        <v>411831Aggregate100% Cycling</v>
      </c>
      <c r="F2">
        <v>9.4827659999999998</v>
      </c>
      <c r="G2" s="9">
        <v>10.06096</v>
      </c>
      <c r="H2">
        <v>9.5616310000000002</v>
      </c>
      <c r="I2">
        <v>66.149870000000007</v>
      </c>
      <c r="J2">
        <v>-0.28051219999999999</v>
      </c>
      <c r="K2">
        <v>0.2268174</v>
      </c>
      <c r="L2">
        <v>0.57819229999999999</v>
      </c>
      <c r="M2">
        <v>0.92956709999999998</v>
      </c>
      <c r="N2">
        <v>1.4368970000000001</v>
      </c>
      <c r="O2">
        <v>-0.77983950000000002</v>
      </c>
      <c r="P2">
        <v>-0.27250990000000003</v>
      </c>
      <c r="Q2">
        <v>7.8865000000000005E-2</v>
      </c>
      <c r="R2">
        <v>0.43023990000000001</v>
      </c>
      <c r="S2">
        <v>0.93756949999999994</v>
      </c>
    </row>
    <row r="3" spans="1:19">
      <c r="A3" s="12">
        <v>41183</v>
      </c>
      <c r="B3" s="14">
        <v>1</v>
      </c>
      <c r="C3" t="s">
        <v>63</v>
      </c>
      <c r="D3" t="s">
        <v>57</v>
      </c>
      <c r="E3" t="str">
        <f t="shared" ref="E3:E66" si="0">CONCATENATE(A3,B3,C3,D3)</f>
        <v>411831Aggregate50% Cycling</v>
      </c>
      <c r="F3">
        <v>9.8556830000000009</v>
      </c>
      <c r="G3" s="9">
        <v>9.1116829999999993</v>
      </c>
      <c r="H3">
        <v>9.9695450000000001</v>
      </c>
      <c r="I3">
        <v>65.990660000000005</v>
      </c>
      <c r="J3">
        <v>-1.6751910000000001</v>
      </c>
      <c r="K3">
        <v>-1.1250359999999999</v>
      </c>
      <c r="L3">
        <v>-0.74400010000000005</v>
      </c>
      <c r="M3">
        <v>-0.36296430000000002</v>
      </c>
      <c r="N3">
        <v>0.187191</v>
      </c>
      <c r="O3">
        <v>-0.81732870000000002</v>
      </c>
      <c r="P3">
        <v>-0.26717350000000001</v>
      </c>
      <c r="Q3">
        <v>0.1138624</v>
      </c>
      <c r="R3">
        <v>0.49489830000000001</v>
      </c>
      <c r="S3">
        <v>1.0450539999999999</v>
      </c>
    </row>
    <row r="4" spans="1:19">
      <c r="A4" s="12">
        <v>41183</v>
      </c>
      <c r="B4" s="14">
        <v>1</v>
      </c>
      <c r="C4" t="s">
        <v>63</v>
      </c>
      <c r="D4" t="s">
        <v>52</v>
      </c>
      <c r="E4" t="str">
        <f t="shared" si="0"/>
        <v>411831AggregateAll</v>
      </c>
      <c r="F4">
        <v>19.353059999999999</v>
      </c>
      <c r="G4" s="9">
        <v>19.17578</v>
      </c>
      <c r="H4">
        <v>19.546209999999999</v>
      </c>
      <c r="I4">
        <v>66.075040000000001</v>
      </c>
      <c r="J4">
        <v>-1.968855</v>
      </c>
      <c r="K4">
        <v>-0.91037829999999997</v>
      </c>
      <c r="L4">
        <v>-0.1772804</v>
      </c>
      <c r="M4">
        <v>0.55581760000000002</v>
      </c>
      <c r="N4">
        <v>1.614295</v>
      </c>
      <c r="O4">
        <v>-1.598433</v>
      </c>
      <c r="P4">
        <v>-0.53995579999999999</v>
      </c>
      <c r="Q4">
        <v>0.19314210000000001</v>
      </c>
      <c r="R4">
        <v>0.92624010000000001</v>
      </c>
      <c r="S4">
        <v>1.9847170000000001</v>
      </c>
    </row>
    <row r="5" spans="1:19">
      <c r="A5" s="12">
        <v>41183</v>
      </c>
      <c r="B5" s="14">
        <v>1</v>
      </c>
      <c r="C5" t="s">
        <v>55</v>
      </c>
      <c r="D5" t="s">
        <v>58</v>
      </c>
      <c r="E5" t="str">
        <f t="shared" si="0"/>
        <v>411831Average Per Device100% Cycling</v>
      </c>
      <c r="F5">
        <v>0.65397249999999996</v>
      </c>
      <c r="G5" s="9">
        <v>0.6938472</v>
      </c>
      <c r="H5">
        <v>0.65941139999999998</v>
      </c>
      <c r="I5">
        <v>66.149870000000007</v>
      </c>
      <c r="J5">
        <v>-3.0223699999999999E-2</v>
      </c>
      <c r="K5">
        <v>1.1191E-2</v>
      </c>
      <c r="L5">
        <v>3.9874699999999999E-2</v>
      </c>
      <c r="M5">
        <v>6.8558300000000003E-2</v>
      </c>
      <c r="N5">
        <v>0.109973</v>
      </c>
      <c r="O5">
        <v>-6.4659499999999995E-2</v>
      </c>
      <c r="P5">
        <v>-2.3244799999999999E-2</v>
      </c>
      <c r="Q5">
        <v>5.4389E-3</v>
      </c>
      <c r="R5">
        <v>3.41225E-2</v>
      </c>
      <c r="S5">
        <v>7.5537199999999999E-2</v>
      </c>
    </row>
    <row r="6" spans="1:19">
      <c r="A6" s="12">
        <v>41183</v>
      </c>
      <c r="B6" s="14">
        <v>1</v>
      </c>
      <c r="C6" t="s">
        <v>55</v>
      </c>
      <c r="D6" t="s">
        <v>57</v>
      </c>
      <c r="E6" t="str">
        <f t="shared" si="0"/>
        <v>411831Average Per Device50% Cycling</v>
      </c>
      <c r="F6">
        <v>0.79225380000000001</v>
      </c>
      <c r="G6" s="9">
        <v>0.73244699999999996</v>
      </c>
      <c r="H6">
        <v>0.80140670000000003</v>
      </c>
      <c r="I6">
        <v>65.990660000000005</v>
      </c>
      <c r="J6">
        <v>-0.14701330000000001</v>
      </c>
      <c r="K6">
        <v>-9.5491000000000006E-2</v>
      </c>
      <c r="L6">
        <v>-5.98068E-2</v>
      </c>
      <c r="M6">
        <v>-2.4122600000000001E-2</v>
      </c>
      <c r="N6">
        <v>2.7399699999999999E-2</v>
      </c>
      <c r="O6">
        <v>-7.8053600000000001E-2</v>
      </c>
      <c r="P6">
        <v>-2.6531300000000001E-2</v>
      </c>
      <c r="Q6">
        <v>9.1529000000000003E-3</v>
      </c>
      <c r="R6">
        <v>4.4837099999999998E-2</v>
      </c>
      <c r="S6">
        <v>9.6359399999999998E-2</v>
      </c>
    </row>
    <row r="7" spans="1:19">
      <c r="A7" s="12">
        <v>41183</v>
      </c>
      <c r="B7" s="14">
        <v>1</v>
      </c>
      <c r="C7" t="s">
        <v>55</v>
      </c>
      <c r="D7" t="s">
        <v>52</v>
      </c>
      <c r="E7" t="str">
        <f t="shared" si="0"/>
        <v>411831Average Per DeviceAll</v>
      </c>
      <c r="F7">
        <v>0.71896470000000001</v>
      </c>
      <c r="G7" s="9">
        <v>0.71198910000000004</v>
      </c>
      <c r="H7">
        <v>0.72614920000000005</v>
      </c>
      <c r="I7">
        <v>66.075040000000001</v>
      </c>
      <c r="J7">
        <v>-8.5114800000000004E-2</v>
      </c>
      <c r="K7">
        <v>-3.8949499999999998E-2</v>
      </c>
      <c r="L7">
        <v>-6.9756000000000002E-3</v>
      </c>
      <c r="M7">
        <v>2.4998300000000001E-2</v>
      </c>
      <c r="N7">
        <v>7.1163500000000005E-2</v>
      </c>
      <c r="O7">
        <v>-7.0954699999999996E-2</v>
      </c>
      <c r="P7">
        <v>-2.4789499999999999E-2</v>
      </c>
      <c r="Q7">
        <v>7.1844999999999999E-3</v>
      </c>
      <c r="R7">
        <v>3.9158400000000003E-2</v>
      </c>
      <c r="S7">
        <v>8.5323599999999999E-2</v>
      </c>
    </row>
    <row r="8" spans="1:19">
      <c r="A8" s="12">
        <v>41183</v>
      </c>
      <c r="B8" s="14">
        <v>1</v>
      </c>
      <c r="C8" t="s">
        <v>54</v>
      </c>
      <c r="D8" t="s">
        <v>58</v>
      </c>
      <c r="E8" t="str">
        <f t="shared" si="0"/>
        <v>411831Average Per Premise100% Cycling</v>
      </c>
      <c r="F8">
        <v>0.77410330000000005</v>
      </c>
      <c r="G8" s="9">
        <v>0.82130270000000005</v>
      </c>
      <c r="H8">
        <v>0.78054129999999999</v>
      </c>
      <c r="I8">
        <v>66.149870000000007</v>
      </c>
      <c r="J8">
        <v>-2.2898999999999999E-2</v>
      </c>
      <c r="K8">
        <v>1.85157E-2</v>
      </c>
      <c r="L8">
        <v>4.7199400000000002E-2</v>
      </c>
      <c r="M8">
        <v>7.5883000000000006E-2</v>
      </c>
      <c r="N8">
        <v>0.1172977</v>
      </c>
      <c r="O8">
        <v>-6.3660400000000006E-2</v>
      </c>
      <c r="P8">
        <v>-2.22457E-2</v>
      </c>
      <c r="Q8">
        <v>6.4380000000000001E-3</v>
      </c>
      <c r="R8">
        <v>3.5121600000000003E-2</v>
      </c>
      <c r="S8">
        <v>7.6536300000000002E-2</v>
      </c>
    </row>
    <row r="9" spans="1:19">
      <c r="A9" s="12">
        <v>41183</v>
      </c>
      <c r="B9" s="14">
        <v>1</v>
      </c>
      <c r="C9" t="s">
        <v>54</v>
      </c>
      <c r="D9" t="s">
        <v>57</v>
      </c>
      <c r="E9" t="str">
        <f t="shared" si="0"/>
        <v>411831Average Per Premise50% Cycling</v>
      </c>
      <c r="F9">
        <v>0.92298959999999997</v>
      </c>
      <c r="G9" s="9">
        <v>0.85331360000000001</v>
      </c>
      <c r="H9">
        <v>0.93365290000000001</v>
      </c>
      <c r="I9">
        <v>65.990660000000005</v>
      </c>
      <c r="J9">
        <v>-0.15688250000000001</v>
      </c>
      <c r="K9">
        <v>-0.1053602</v>
      </c>
      <c r="L9">
        <v>-6.9676000000000002E-2</v>
      </c>
      <c r="M9">
        <v>-3.3991800000000003E-2</v>
      </c>
      <c r="N9">
        <v>1.7530500000000001E-2</v>
      </c>
      <c r="O9">
        <v>-7.6543200000000006E-2</v>
      </c>
      <c r="P9">
        <v>-2.5020899999999999E-2</v>
      </c>
      <c r="Q9">
        <v>1.0663300000000001E-2</v>
      </c>
      <c r="R9">
        <v>4.63475E-2</v>
      </c>
      <c r="S9">
        <v>9.7869800000000007E-2</v>
      </c>
    </row>
    <row r="10" spans="1:19">
      <c r="A10" s="12">
        <v>41183</v>
      </c>
      <c r="B10" s="14">
        <v>1</v>
      </c>
      <c r="C10" t="s">
        <v>54</v>
      </c>
      <c r="D10" t="s">
        <v>52</v>
      </c>
      <c r="E10" t="str">
        <f t="shared" si="0"/>
        <v>411831Average Per PremiseAll</v>
      </c>
      <c r="F10">
        <v>0.84407989999999999</v>
      </c>
      <c r="G10" s="9">
        <v>0.83634779999999997</v>
      </c>
      <c r="H10">
        <v>0.85250369999999998</v>
      </c>
      <c r="I10">
        <v>66.075040000000001</v>
      </c>
      <c r="J10">
        <v>-8.5871199999999995E-2</v>
      </c>
      <c r="K10">
        <v>-3.9705999999999998E-2</v>
      </c>
      <c r="L10">
        <v>-7.7320000000000002E-3</v>
      </c>
      <c r="M10">
        <v>2.42419E-2</v>
      </c>
      <c r="N10">
        <v>7.04071E-2</v>
      </c>
      <c r="O10">
        <v>-6.9715299999999994E-2</v>
      </c>
      <c r="P10">
        <v>-2.3550100000000001E-2</v>
      </c>
      <c r="Q10">
        <v>8.4238999999999998E-3</v>
      </c>
      <c r="R10">
        <v>4.0397799999999998E-2</v>
      </c>
      <c r="S10">
        <v>8.6563000000000001E-2</v>
      </c>
    </row>
    <row r="11" spans="1:19">
      <c r="A11" s="12">
        <v>41183</v>
      </c>
      <c r="B11" s="14">
        <v>1</v>
      </c>
      <c r="C11" t="s">
        <v>56</v>
      </c>
      <c r="D11" t="s">
        <v>58</v>
      </c>
      <c r="E11" t="str">
        <f t="shared" si="0"/>
        <v>411831Average Per Ton100% Cycling</v>
      </c>
      <c r="F11">
        <v>0.1808447</v>
      </c>
      <c r="G11" s="9">
        <v>0.19187129999999999</v>
      </c>
      <c r="H11">
        <v>0.1823487</v>
      </c>
      <c r="I11">
        <v>66.149870000000007</v>
      </c>
      <c r="J11">
        <v>-5.9071699999999998E-2</v>
      </c>
      <c r="K11">
        <v>-1.7656999999999999E-2</v>
      </c>
      <c r="L11">
        <v>1.1026599999999999E-2</v>
      </c>
      <c r="M11">
        <v>3.9710299999999997E-2</v>
      </c>
      <c r="N11">
        <v>8.1125000000000003E-2</v>
      </c>
      <c r="O11">
        <v>-6.8594299999999997E-2</v>
      </c>
      <c r="P11">
        <v>-2.7179600000000002E-2</v>
      </c>
      <c r="Q11">
        <v>1.5039999999999999E-3</v>
      </c>
      <c r="R11">
        <v>3.0187700000000001E-2</v>
      </c>
      <c r="S11">
        <v>7.1602399999999997E-2</v>
      </c>
    </row>
    <row r="12" spans="1:19">
      <c r="A12" s="12">
        <v>41183</v>
      </c>
      <c r="B12" s="14">
        <v>1</v>
      </c>
      <c r="C12" t="s">
        <v>56</v>
      </c>
      <c r="D12" t="s">
        <v>57</v>
      </c>
      <c r="E12" t="str">
        <f t="shared" si="0"/>
        <v>411831Average Per Ton50% Cycling</v>
      </c>
      <c r="F12">
        <v>0.22824910000000001</v>
      </c>
      <c r="G12" s="9">
        <v>0.2110187</v>
      </c>
      <c r="H12">
        <v>0.23088600000000001</v>
      </c>
      <c r="I12">
        <v>65.990660000000005</v>
      </c>
      <c r="J12">
        <v>-0.1044369</v>
      </c>
      <c r="K12">
        <v>-5.2914599999999999E-2</v>
      </c>
      <c r="L12">
        <v>-1.72304E-2</v>
      </c>
      <c r="M12">
        <v>1.8453799999999999E-2</v>
      </c>
      <c r="N12">
        <v>6.9976099999999999E-2</v>
      </c>
      <c r="O12">
        <v>-8.4569599999999995E-2</v>
      </c>
      <c r="P12">
        <v>-3.3047199999999999E-2</v>
      </c>
      <c r="Q12">
        <v>2.637E-3</v>
      </c>
      <c r="R12">
        <v>3.83212E-2</v>
      </c>
      <c r="S12">
        <v>8.9843500000000007E-2</v>
      </c>
    </row>
    <row r="13" spans="1:19">
      <c r="A13" s="12">
        <v>41183</v>
      </c>
      <c r="B13" s="14">
        <v>1</v>
      </c>
      <c r="C13" t="s">
        <v>56</v>
      </c>
      <c r="D13" t="s">
        <v>52</v>
      </c>
      <c r="E13" t="str">
        <f t="shared" si="0"/>
        <v>411831Average Per TonAll</v>
      </c>
      <c r="F13">
        <v>0.20312469999999999</v>
      </c>
      <c r="G13" s="9">
        <v>0.20087060000000001</v>
      </c>
      <c r="H13">
        <v>0.20516119999999999</v>
      </c>
      <c r="I13">
        <v>66.075040000000001</v>
      </c>
      <c r="J13">
        <v>-8.0393300000000001E-2</v>
      </c>
      <c r="K13">
        <v>-3.4228099999999997E-2</v>
      </c>
      <c r="L13">
        <v>-2.2542E-3</v>
      </c>
      <c r="M13">
        <v>2.9719700000000002E-2</v>
      </c>
      <c r="N13">
        <v>7.5884999999999994E-2</v>
      </c>
      <c r="O13">
        <v>-7.6102699999999995E-2</v>
      </c>
      <c r="P13">
        <v>-2.9937399999999999E-2</v>
      </c>
      <c r="Q13">
        <v>2.0365000000000001E-3</v>
      </c>
      <c r="R13">
        <v>3.4010400000000003E-2</v>
      </c>
      <c r="S13">
        <v>8.0175700000000003E-2</v>
      </c>
    </row>
    <row r="14" spans="1:19">
      <c r="A14" s="12">
        <v>41183</v>
      </c>
      <c r="B14" s="14">
        <v>2</v>
      </c>
      <c r="C14" t="s">
        <v>63</v>
      </c>
      <c r="D14" t="s">
        <v>58</v>
      </c>
      <c r="E14" t="str">
        <f t="shared" si="0"/>
        <v>411832Aggregate100% Cycling</v>
      </c>
      <c r="F14">
        <v>8.5267099999999996</v>
      </c>
      <c r="G14" s="9">
        <v>8.5895930000000007</v>
      </c>
      <c r="H14">
        <v>8.1632890000000007</v>
      </c>
      <c r="I14">
        <v>67.065380000000005</v>
      </c>
      <c r="J14">
        <v>-0.69212640000000003</v>
      </c>
      <c r="K14">
        <v>-0.246061</v>
      </c>
      <c r="L14">
        <v>6.2882599999999997E-2</v>
      </c>
      <c r="M14">
        <v>0.37182609999999999</v>
      </c>
      <c r="N14">
        <v>0.81789149999999999</v>
      </c>
      <c r="O14">
        <v>-1.11843</v>
      </c>
      <c r="P14">
        <v>-0.67236450000000003</v>
      </c>
      <c r="Q14">
        <v>-0.36342099999999999</v>
      </c>
      <c r="R14">
        <v>-5.4477499999999998E-2</v>
      </c>
      <c r="S14">
        <v>0.39158789999999999</v>
      </c>
    </row>
    <row r="15" spans="1:19">
      <c r="A15" s="12">
        <v>41183</v>
      </c>
      <c r="B15" s="14">
        <v>2</v>
      </c>
      <c r="C15" t="s">
        <v>63</v>
      </c>
      <c r="D15" t="s">
        <v>57</v>
      </c>
      <c r="E15" t="str">
        <f t="shared" si="0"/>
        <v>411832Aggregate50% Cycling</v>
      </c>
      <c r="F15">
        <v>8.5305459999999993</v>
      </c>
      <c r="G15" s="9">
        <v>7.8471630000000001</v>
      </c>
      <c r="H15">
        <v>8.5859710000000007</v>
      </c>
      <c r="I15">
        <v>66.774100000000004</v>
      </c>
      <c r="J15">
        <v>-1.49898</v>
      </c>
      <c r="K15">
        <v>-1.0171190000000001</v>
      </c>
      <c r="L15">
        <v>-0.68338319999999997</v>
      </c>
      <c r="M15">
        <v>-0.3496476</v>
      </c>
      <c r="N15">
        <v>0.13221350000000001</v>
      </c>
      <c r="O15">
        <v>-0.76017190000000001</v>
      </c>
      <c r="P15">
        <v>-0.27831080000000002</v>
      </c>
      <c r="Q15">
        <v>5.54247E-2</v>
      </c>
      <c r="R15">
        <v>0.38916030000000001</v>
      </c>
      <c r="S15">
        <v>0.8710213</v>
      </c>
    </row>
    <row r="16" spans="1:19">
      <c r="A16" s="12">
        <v>41183</v>
      </c>
      <c r="B16" s="14">
        <v>2</v>
      </c>
      <c r="C16" t="s">
        <v>63</v>
      </c>
      <c r="D16" t="s">
        <v>52</v>
      </c>
      <c r="E16" t="str">
        <f t="shared" si="0"/>
        <v>411832AggregateAll</v>
      </c>
      <c r="F16">
        <v>17.067350000000001</v>
      </c>
      <c r="G16" s="9">
        <v>16.440059999999999</v>
      </c>
      <c r="H16">
        <v>16.762779999999999</v>
      </c>
      <c r="I16">
        <v>66.928479999999993</v>
      </c>
      <c r="J16">
        <v>-2.1993399999999999</v>
      </c>
      <c r="K16">
        <v>-1.2705580000000001</v>
      </c>
      <c r="L16">
        <v>-0.62728669999999997</v>
      </c>
      <c r="M16">
        <v>1.59848E-2</v>
      </c>
      <c r="N16">
        <v>0.94476649999999995</v>
      </c>
      <c r="O16">
        <v>-1.876628</v>
      </c>
      <c r="P16">
        <v>-0.94784610000000002</v>
      </c>
      <c r="Q16">
        <v>-0.30457469999999998</v>
      </c>
      <c r="R16">
        <v>0.33869680000000002</v>
      </c>
      <c r="S16">
        <v>1.267479</v>
      </c>
    </row>
    <row r="17" spans="1:19">
      <c r="A17" s="12">
        <v>41183</v>
      </c>
      <c r="B17" s="14">
        <v>2</v>
      </c>
      <c r="C17" t="s">
        <v>55</v>
      </c>
      <c r="D17" t="s">
        <v>58</v>
      </c>
      <c r="E17" t="str">
        <f t="shared" si="0"/>
        <v>411832Average Per Device100% Cycling</v>
      </c>
      <c r="F17">
        <v>0.58803879999999997</v>
      </c>
      <c r="G17" s="9">
        <v>0.59237550000000005</v>
      </c>
      <c r="H17">
        <v>0.56297569999999997</v>
      </c>
      <c r="I17">
        <v>67.065380000000005</v>
      </c>
      <c r="J17">
        <v>-5.7296699999999999E-2</v>
      </c>
      <c r="K17">
        <v>-2.0883200000000001E-2</v>
      </c>
      <c r="L17">
        <v>4.3366999999999998E-3</v>
      </c>
      <c r="M17">
        <v>2.9556499999999999E-2</v>
      </c>
      <c r="N17">
        <v>6.5970000000000001E-2</v>
      </c>
      <c r="O17">
        <v>-8.6696499999999996E-2</v>
      </c>
      <c r="P17">
        <v>-5.0283000000000001E-2</v>
      </c>
      <c r="Q17">
        <v>-2.5063100000000001E-2</v>
      </c>
      <c r="R17">
        <v>1.5679999999999999E-4</v>
      </c>
      <c r="S17">
        <v>3.65703E-2</v>
      </c>
    </row>
    <row r="18" spans="1:19">
      <c r="A18" s="12">
        <v>41183</v>
      </c>
      <c r="B18" s="14">
        <v>2</v>
      </c>
      <c r="C18" t="s">
        <v>55</v>
      </c>
      <c r="D18" t="s">
        <v>57</v>
      </c>
      <c r="E18" t="str">
        <f t="shared" si="0"/>
        <v>411832Average Per Device50% Cycling</v>
      </c>
      <c r="F18">
        <v>0.68573200000000001</v>
      </c>
      <c r="G18" s="9">
        <v>0.63079790000000002</v>
      </c>
      <c r="H18">
        <v>0.69018729999999995</v>
      </c>
      <c r="I18">
        <v>66.774100000000004</v>
      </c>
      <c r="J18">
        <v>-0.13131509999999999</v>
      </c>
      <c r="K18">
        <v>-8.6188600000000004E-2</v>
      </c>
      <c r="L18">
        <v>-5.49341E-2</v>
      </c>
      <c r="M18">
        <v>-2.3679599999999999E-2</v>
      </c>
      <c r="N18">
        <v>2.1446900000000001E-2</v>
      </c>
      <c r="O18">
        <v>-7.1925699999999995E-2</v>
      </c>
      <c r="P18">
        <v>-2.6799199999999999E-2</v>
      </c>
      <c r="Q18">
        <v>4.4552999999999997E-3</v>
      </c>
      <c r="R18">
        <v>3.57098E-2</v>
      </c>
      <c r="S18">
        <v>8.0836400000000003E-2</v>
      </c>
    </row>
    <row r="19" spans="1:19">
      <c r="A19" s="12">
        <v>41183</v>
      </c>
      <c r="B19" s="14">
        <v>2</v>
      </c>
      <c r="C19" t="s">
        <v>55</v>
      </c>
      <c r="D19" t="s">
        <v>52</v>
      </c>
      <c r="E19" t="str">
        <f t="shared" si="0"/>
        <v>411832Average Per DeviceAll</v>
      </c>
      <c r="F19">
        <v>0.63395460000000003</v>
      </c>
      <c r="G19" s="9">
        <v>0.61043400000000003</v>
      </c>
      <c r="H19">
        <v>0.62276520000000002</v>
      </c>
      <c r="I19">
        <v>66.928479999999993</v>
      </c>
      <c r="J19">
        <v>-9.2085399999999998E-2</v>
      </c>
      <c r="K19">
        <v>-5.1576700000000003E-2</v>
      </c>
      <c r="L19">
        <v>-2.3520599999999999E-2</v>
      </c>
      <c r="M19">
        <v>4.5355999999999999E-3</v>
      </c>
      <c r="N19">
        <v>4.50442E-2</v>
      </c>
      <c r="O19">
        <v>-7.9754199999999997E-2</v>
      </c>
      <c r="P19">
        <v>-3.9245599999999999E-2</v>
      </c>
      <c r="Q19">
        <v>-1.11894E-2</v>
      </c>
      <c r="R19">
        <v>1.6866699999999998E-2</v>
      </c>
      <c r="S19">
        <v>5.7375299999999997E-2</v>
      </c>
    </row>
    <row r="20" spans="1:19">
      <c r="A20" s="12">
        <v>41183</v>
      </c>
      <c r="B20" s="14">
        <v>2</v>
      </c>
      <c r="C20" t="s">
        <v>54</v>
      </c>
      <c r="D20" t="s">
        <v>58</v>
      </c>
      <c r="E20" t="str">
        <f t="shared" si="0"/>
        <v>411832Average Per Premise100% Cycling</v>
      </c>
      <c r="F20">
        <v>0.69605799999999995</v>
      </c>
      <c r="G20" s="9">
        <v>0.70119120000000001</v>
      </c>
      <c r="H20">
        <v>0.66639099999999996</v>
      </c>
      <c r="I20">
        <v>67.065380000000005</v>
      </c>
      <c r="J20">
        <v>-5.6500099999999998E-2</v>
      </c>
      <c r="K20">
        <v>-2.00866E-2</v>
      </c>
      <c r="L20">
        <v>5.1333000000000004E-3</v>
      </c>
      <c r="M20">
        <v>3.03532E-2</v>
      </c>
      <c r="N20">
        <v>6.6766599999999995E-2</v>
      </c>
      <c r="O20">
        <v>-9.1300400000000004E-2</v>
      </c>
      <c r="P20">
        <v>-5.4886900000000002E-2</v>
      </c>
      <c r="Q20">
        <v>-2.9666999999999999E-2</v>
      </c>
      <c r="R20">
        <v>-4.4470999999999998E-3</v>
      </c>
      <c r="S20">
        <v>3.1966399999999999E-2</v>
      </c>
    </row>
    <row r="21" spans="1:19">
      <c r="A21" s="12">
        <v>41183</v>
      </c>
      <c r="B21" s="14">
        <v>2</v>
      </c>
      <c r="C21" t="s">
        <v>54</v>
      </c>
      <c r="D21" t="s">
        <v>57</v>
      </c>
      <c r="E21" t="str">
        <f t="shared" si="0"/>
        <v>411832Average Per Premise50% Cycling</v>
      </c>
      <c r="F21">
        <v>0.79888990000000004</v>
      </c>
      <c r="G21" s="9">
        <v>0.73489070000000001</v>
      </c>
      <c r="H21">
        <v>0.80408040000000003</v>
      </c>
      <c r="I21">
        <v>66.774100000000004</v>
      </c>
      <c r="J21">
        <v>-0.14038020000000001</v>
      </c>
      <c r="K21">
        <v>-9.5253699999999997E-2</v>
      </c>
      <c r="L21">
        <v>-6.3999200000000006E-2</v>
      </c>
      <c r="M21">
        <v>-3.2744700000000002E-2</v>
      </c>
      <c r="N21">
        <v>1.23819E-2</v>
      </c>
      <c r="O21">
        <v>-7.1190500000000004E-2</v>
      </c>
      <c r="P21">
        <v>-2.6063900000000001E-2</v>
      </c>
      <c r="Q21">
        <v>5.1906000000000001E-3</v>
      </c>
      <c r="R21">
        <v>3.6445100000000001E-2</v>
      </c>
      <c r="S21">
        <v>8.1571599999999994E-2</v>
      </c>
    </row>
    <row r="22" spans="1:19">
      <c r="A22" s="12">
        <v>41183</v>
      </c>
      <c r="B22" s="14">
        <v>2</v>
      </c>
      <c r="C22" t="s">
        <v>54</v>
      </c>
      <c r="D22" t="s">
        <v>52</v>
      </c>
      <c r="E22" t="str">
        <f t="shared" si="0"/>
        <v>411832Average Per PremiseAll</v>
      </c>
      <c r="F22">
        <v>0.74438899999999997</v>
      </c>
      <c r="G22" s="9">
        <v>0.71702999999999995</v>
      </c>
      <c r="H22">
        <v>0.731105</v>
      </c>
      <c r="I22">
        <v>66.928479999999993</v>
      </c>
      <c r="J22">
        <v>-9.5923800000000004E-2</v>
      </c>
      <c r="K22">
        <v>-5.5415100000000002E-2</v>
      </c>
      <c r="L22">
        <v>-2.7359000000000001E-2</v>
      </c>
      <c r="M22">
        <v>6.9720000000000003E-4</v>
      </c>
      <c r="N22">
        <v>4.1205800000000001E-2</v>
      </c>
      <c r="O22">
        <v>-8.1848699999999996E-2</v>
      </c>
      <c r="P22">
        <v>-4.1340099999999998E-2</v>
      </c>
      <c r="Q22">
        <v>-1.3284000000000001E-2</v>
      </c>
      <c r="R22">
        <v>1.4772199999999999E-2</v>
      </c>
      <c r="S22">
        <v>5.5280799999999998E-2</v>
      </c>
    </row>
    <row r="23" spans="1:19">
      <c r="A23" s="12">
        <v>41183</v>
      </c>
      <c r="B23" s="14">
        <v>2</v>
      </c>
      <c r="C23" t="s">
        <v>56</v>
      </c>
      <c r="D23" t="s">
        <v>58</v>
      </c>
      <c r="E23" t="str">
        <f t="shared" si="0"/>
        <v>411832Average Per Ton100% Cycling</v>
      </c>
      <c r="F23">
        <v>0.1626118</v>
      </c>
      <c r="G23" s="9">
        <v>0.16381109999999999</v>
      </c>
      <c r="H23">
        <v>0.15568109999999999</v>
      </c>
      <c r="I23">
        <v>67.065380000000005</v>
      </c>
      <c r="J23">
        <v>-6.04342E-2</v>
      </c>
      <c r="K23">
        <v>-2.40206E-2</v>
      </c>
      <c r="L23">
        <v>1.1992000000000001E-3</v>
      </c>
      <c r="M23">
        <v>2.6419100000000001E-2</v>
      </c>
      <c r="N23">
        <v>6.2832600000000002E-2</v>
      </c>
      <c r="O23">
        <v>-6.8564100000000003E-2</v>
      </c>
      <c r="P23">
        <v>-3.2150600000000001E-2</v>
      </c>
      <c r="Q23">
        <v>-6.9308E-3</v>
      </c>
      <c r="R23">
        <v>1.8289099999999999E-2</v>
      </c>
      <c r="S23">
        <v>5.4702599999999997E-2</v>
      </c>
    </row>
    <row r="24" spans="1:19">
      <c r="A24" s="12">
        <v>41183</v>
      </c>
      <c r="B24" s="14">
        <v>2</v>
      </c>
      <c r="C24" t="s">
        <v>56</v>
      </c>
      <c r="D24" t="s">
        <v>57</v>
      </c>
      <c r="E24" t="str">
        <f t="shared" si="0"/>
        <v>411832Average Per Ton50% Cycling</v>
      </c>
      <c r="F24">
        <v>0.19756009999999999</v>
      </c>
      <c r="G24" s="9">
        <v>0.18173349999999999</v>
      </c>
      <c r="H24">
        <v>0.19884360000000001</v>
      </c>
      <c r="I24">
        <v>66.774100000000004</v>
      </c>
      <c r="J24">
        <v>-9.2207600000000001E-2</v>
      </c>
      <c r="K24">
        <v>-4.7081100000000001E-2</v>
      </c>
      <c r="L24">
        <v>-1.58266E-2</v>
      </c>
      <c r="M24">
        <v>1.54279E-2</v>
      </c>
      <c r="N24">
        <v>6.0554499999999997E-2</v>
      </c>
      <c r="O24">
        <v>-7.5097399999999995E-2</v>
      </c>
      <c r="P24">
        <v>-2.9970900000000002E-2</v>
      </c>
      <c r="Q24">
        <v>1.2836E-3</v>
      </c>
      <c r="R24">
        <v>3.25381E-2</v>
      </c>
      <c r="S24">
        <v>7.76646E-2</v>
      </c>
    </row>
    <row r="25" spans="1:19">
      <c r="A25" s="12">
        <v>41183</v>
      </c>
      <c r="B25" s="14">
        <v>2</v>
      </c>
      <c r="C25" t="s">
        <v>56</v>
      </c>
      <c r="D25" t="s">
        <v>52</v>
      </c>
      <c r="E25" t="str">
        <f t="shared" si="0"/>
        <v>411832Average Per TonAll</v>
      </c>
      <c r="F25">
        <v>0.17903749999999999</v>
      </c>
      <c r="G25" s="9">
        <v>0.17223459999999999</v>
      </c>
      <c r="H25">
        <v>0.1759675</v>
      </c>
      <c r="I25">
        <v>66.928479999999993</v>
      </c>
      <c r="J25">
        <v>-7.5367699999999996E-2</v>
      </c>
      <c r="K25">
        <v>-3.4859000000000001E-2</v>
      </c>
      <c r="L25">
        <v>-6.8028999999999997E-3</v>
      </c>
      <c r="M25">
        <v>2.1253299999999999E-2</v>
      </c>
      <c r="N25">
        <v>6.1761900000000002E-2</v>
      </c>
      <c r="O25">
        <v>-7.1634799999999998E-2</v>
      </c>
      <c r="P25">
        <v>-3.11262E-2</v>
      </c>
      <c r="Q25">
        <v>-3.0699999999999998E-3</v>
      </c>
      <c r="R25">
        <v>2.4986100000000001E-2</v>
      </c>
      <c r="S25">
        <v>6.5494800000000006E-2</v>
      </c>
    </row>
    <row r="26" spans="1:19">
      <c r="A26" s="12">
        <v>41183</v>
      </c>
      <c r="B26" s="14">
        <v>3</v>
      </c>
      <c r="C26" t="s">
        <v>63</v>
      </c>
      <c r="D26" t="s">
        <v>58</v>
      </c>
      <c r="E26" t="str">
        <f t="shared" si="0"/>
        <v>411833Aggregate100% Cycling</v>
      </c>
      <c r="F26">
        <v>7.7856940000000003</v>
      </c>
      <c r="G26" s="9">
        <v>8.1887650000000001</v>
      </c>
      <c r="H26">
        <v>7.7823549999999999</v>
      </c>
      <c r="I26">
        <v>66.566659999999999</v>
      </c>
      <c r="J26">
        <v>-0.35078549999999997</v>
      </c>
      <c r="K26">
        <v>9.45989E-2</v>
      </c>
      <c r="L26">
        <v>0.4030707</v>
      </c>
      <c r="M26">
        <v>0.71154260000000003</v>
      </c>
      <c r="N26">
        <v>1.156927</v>
      </c>
      <c r="O26">
        <v>-0.75719590000000003</v>
      </c>
      <c r="P26">
        <v>-0.31181160000000002</v>
      </c>
      <c r="Q26">
        <v>-3.3397000000000001E-3</v>
      </c>
      <c r="R26">
        <v>0.30513210000000002</v>
      </c>
      <c r="S26">
        <v>0.75051650000000003</v>
      </c>
    </row>
    <row r="27" spans="1:19">
      <c r="A27" s="12">
        <v>41183</v>
      </c>
      <c r="B27" s="14">
        <v>3</v>
      </c>
      <c r="C27" t="s">
        <v>63</v>
      </c>
      <c r="D27" t="s">
        <v>57</v>
      </c>
      <c r="E27" t="str">
        <f t="shared" si="0"/>
        <v>411833Aggregate50% Cycling</v>
      </c>
      <c r="F27">
        <v>7.3915959999999998</v>
      </c>
      <c r="G27" s="9">
        <v>7.1503540000000001</v>
      </c>
      <c r="H27">
        <v>7.8235570000000001</v>
      </c>
      <c r="I27">
        <v>66.171059999999997</v>
      </c>
      <c r="J27">
        <v>-0.87804450000000001</v>
      </c>
      <c r="K27">
        <v>-0.50181629999999999</v>
      </c>
      <c r="L27">
        <v>-0.24124190000000001</v>
      </c>
      <c r="M27">
        <v>1.9332499999999999E-2</v>
      </c>
      <c r="N27">
        <v>0.39556059999999998</v>
      </c>
      <c r="O27">
        <v>-0.20484079999999999</v>
      </c>
      <c r="P27">
        <v>0.17138729999999999</v>
      </c>
      <c r="Q27">
        <v>0.43196180000000001</v>
      </c>
      <c r="R27">
        <v>0.69253620000000005</v>
      </c>
      <c r="S27">
        <v>1.068764</v>
      </c>
    </row>
    <row r="28" spans="1:19">
      <c r="A28" s="12">
        <v>41183</v>
      </c>
      <c r="B28" s="14">
        <v>3</v>
      </c>
      <c r="C28" t="s">
        <v>63</v>
      </c>
      <c r="D28" t="s">
        <v>52</v>
      </c>
      <c r="E28" t="str">
        <f t="shared" si="0"/>
        <v>411833AggregateAll</v>
      </c>
      <c r="F28">
        <v>15.18285</v>
      </c>
      <c r="G28" s="9">
        <v>15.339230000000001</v>
      </c>
      <c r="H28">
        <v>15.61547</v>
      </c>
      <c r="I28">
        <v>66.380719999999997</v>
      </c>
      <c r="J28">
        <v>-1.234091</v>
      </c>
      <c r="K28">
        <v>-0.41258860000000003</v>
      </c>
      <c r="L28">
        <v>0.1563813</v>
      </c>
      <c r="M28">
        <v>0.72535110000000003</v>
      </c>
      <c r="N28">
        <v>1.546853</v>
      </c>
      <c r="O28">
        <v>-0.95785229999999999</v>
      </c>
      <c r="P28">
        <v>-0.1363502</v>
      </c>
      <c r="Q28">
        <v>0.4326197</v>
      </c>
      <c r="R28">
        <v>1.00159</v>
      </c>
      <c r="S28">
        <v>1.8230919999999999</v>
      </c>
    </row>
    <row r="29" spans="1:19">
      <c r="A29" s="12">
        <v>41183</v>
      </c>
      <c r="B29" s="14">
        <v>3</v>
      </c>
      <c r="C29" t="s">
        <v>55</v>
      </c>
      <c r="D29" t="s">
        <v>58</v>
      </c>
      <c r="E29" t="str">
        <f t="shared" si="0"/>
        <v>411833Average Per Device100% Cycling</v>
      </c>
      <c r="F29">
        <v>0.53693519999999995</v>
      </c>
      <c r="G29" s="9">
        <v>0.56473260000000003</v>
      </c>
      <c r="H29">
        <v>0.53670479999999998</v>
      </c>
      <c r="I29">
        <v>66.566659999999999</v>
      </c>
      <c r="J29">
        <v>-3.3741800000000002E-2</v>
      </c>
      <c r="K29">
        <v>2.6161000000000001E-3</v>
      </c>
      <c r="L29">
        <v>2.7797499999999999E-2</v>
      </c>
      <c r="M29">
        <v>5.29788E-2</v>
      </c>
      <c r="N29">
        <v>8.9336700000000005E-2</v>
      </c>
      <c r="O29">
        <v>-6.1769699999999997E-2</v>
      </c>
      <c r="P29">
        <v>-2.5411699999999999E-2</v>
      </c>
      <c r="Q29">
        <v>-2.3039999999999999E-4</v>
      </c>
      <c r="R29">
        <v>2.4951000000000001E-2</v>
      </c>
      <c r="S29">
        <v>6.13089E-2</v>
      </c>
    </row>
    <row r="30" spans="1:19">
      <c r="A30" s="12">
        <v>41183</v>
      </c>
      <c r="B30" s="14">
        <v>3</v>
      </c>
      <c r="C30" t="s">
        <v>55</v>
      </c>
      <c r="D30" t="s">
        <v>57</v>
      </c>
      <c r="E30" t="str">
        <f t="shared" si="0"/>
        <v>411833Average Per Device50% Cycling</v>
      </c>
      <c r="F30">
        <v>0.59417690000000001</v>
      </c>
      <c r="G30" s="9">
        <v>0.57478459999999998</v>
      </c>
      <c r="H30">
        <v>0.62890040000000003</v>
      </c>
      <c r="I30">
        <v>66.171059999999997</v>
      </c>
      <c r="J30">
        <v>-7.9029199999999994E-2</v>
      </c>
      <c r="K30">
        <v>-4.3795300000000002E-2</v>
      </c>
      <c r="L30">
        <v>-1.9392400000000001E-2</v>
      </c>
      <c r="M30">
        <v>5.0105999999999996E-3</v>
      </c>
      <c r="N30">
        <v>4.0244500000000002E-2</v>
      </c>
      <c r="O30">
        <v>-2.4913399999999999E-2</v>
      </c>
      <c r="P30">
        <v>1.03205E-2</v>
      </c>
      <c r="Q30">
        <v>3.4723499999999997E-2</v>
      </c>
      <c r="R30">
        <v>5.9126400000000003E-2</v>
      </c>
      <c r="S30">
        <v>9.4360299999999994E-2</v>
      </c>
    </row>
    <row r="31" spans="1:19">
      <c r="A31" s="12">
        <v>41183</v>
      </c>
      <c r="B31" s="14">
        <v>3</v>
      </c>
      <c r="C31" t="s">
        <v>55</v>
      </c>
      <c r="D31" t="s">
        <v>52</v>
      </c>
      <c r="E31" t="str">
        <f t="shared" si="0"/>
        <v>411833Average Per DeviceAll</v>
      </c>
      <c r="F31">
        <v>0.56383879999999997</v>
      </c>
      <c r="G31" s="9">
        <v>0.56945699999999999</v>
      </c>
      <c r="H31">
        <v>0.58003669999999996</v>
      </c>
      <c r="I31">
        <v>66.380719999999997</v>
      </c>
      <c r="J31">
        <v>-5.5026899999999997E-2</v>
      </c>
      <c r="K31">
        <v>-1.91973E-2</v>
      </c>
      <c r="L31">
        <v>5.6182000000000003E-3</v>
      </c>
      <c r="M31">
        <v>3.0433700000000001E-2</v>
      </c>
      <c r="N31">
        <v>6.62634E-2</v>
      </c>
      <c r="O31">
        <v>-4.4447199999999999E-2</v>
      </c>
      <c r="P31">
        <v>-8.6175999999999996E-3</v>
      </c>
      <c r="Q31">
        <v>1.6197900000000001E-2</v>
      </c>
      <c r="R31">
        <v>4.1013399999999998E-2</v>
      </c>
      <c r="S31">
        <v>7.6843099999999998E-2</v>
      </c>
    </row>
    <row r="32" spans="1:19">
      <c r="A32" s="12">
        <v>41183</v>
      </c>
      <c r="B32" s="14">
        <v>3</v>
      </c>
      <c r="C32" t="s">
        <v>54</v>
      </c>
      <c r="D32" t="s">
        <v>58</v>
      </c>
      <c r="E32" t="str">
        <f t="shared" si="0"/>
        <v>411833Average Per Premise100% Cycling</v>
      </c>
      <c r="F32">
        <v>0.63556690000000005</v>
      </c>
      <c r="G32" s="9">
        <v>0.66847060000000003</v>
      </c>
      <c r="H32">
        <v>0.63529429999999998</v>
      </c>
      <c r="I32">
        <v>66.566659999999999</v>
      </c>
      <c r="J32">
        <v>-2.8635600000000001E-2</v>
      </c>
      <c r="K32">
        <v>7.7223999999999999E-3</v>
      </c>
      <c r="L32">
        <v>3.2903700000000001E-2</v>
      </c>
      <c r="M32">
        <v>5.8085100000000001E-2</v>
      </c>
      <c r="N32">
        <v>9.4442999999999999E-2</v>
      </c>
      <c r="O32">
        <v>-6.1811900000000003E-2</v>
      </c>
      <c r="P32">
        <v>-2.5454000000000001E-2</v>
      </c>
      <c r="Q32">
        <v>-2.7260000000000001E-4</v>
      </c>
      <c r="R32">
        <v>2.4908699999999999E-2</v>
      </c>
      <c r="S32">
        <v>6.1266599999999997E-2</v>
      </c>
    </row>
    <row r="33" spans="1:19">
      <c r="A33" s="12">
        <v>41183</v>
      </c>
      <c r="B33" s="14">
        <v>3</v>
      </c>
      <c r="C33" t="s">
        <v>54</v>
      </c>
      <c r="D33" t="s">
        <v>57</v>
      </c>
      <c r="E33" t="str">
        <f t="shared" si="0"/>
        <v>411833Average Per Premise50% Cycling</v>
      </c>
      <c r="F33">
        <v>0.69222660000000003</v>
      </c>
      <c r="G33" s="9">
        <v>0.66963419999999996</v>
      </c>
      <c r="H33">
        <v>0.73268</v>
      </c>
      <c r="I33">
        <v>66.171059999999997</v>
      </c>
      <c r="J33">
        <v>-8.2229300000000005E-2</v>
      </c>
      <c r="K33">
        <v>-4.6995299999999997E-2</v>
      </c>
      <c r="L33">
        <v>-2.2592399999999999E-2</v>
      </c>
      <c r="M33">
        <v>1.8105E-3</v>
      </c>
      <c r="N33">
        <v>3.7044399999999998E-2</v>
      </c>
      <c r="O33">
        <v>-1.91834E-2</v>
      </c>
      <c r="P33">
        <v>1.6050499999999999E-2</v>
      </c>
      <c r="Q33">
        <v>4.04534E-2</v>
      </c>
      <c r="R33">
        <v>6.4856399999999995E-2</v>
      </c>
      <c r="S33">
        <v>0.10009029999999999</v>
      </c>
    </row>
    <row r="34" spans="1:19">
      <c r="A34" s="12">
        <v>41183</v>
      </c>
      <c r="B34" s="14">
        <v>3</v>
      </c>
      <c r="C34" t="s">
        <v>54</v>
      </c>
      <c r="D34" t="s">
        <v>52</v>
      </c>
      <c r="E34" t="str">
        <f t="shared" si="0"/>
        <v>411833Average Per PremiseAll</v>
      </c>
      <c r="F34">
        <v>0.66219700000000004</v>
      </c>
      <c r="G34" s="9">
        <v>0.66901750000000004</v>
      </c>
      <c r="H34">
        <v>0.68106560000000005</v>
      </c>
      <c r="I34">
        <v>66.380719999999997</v>
      </c>
      <c r="J34">
        <v>-5.38246E-2</v>
      </c>
      <c r="K34">
        <v>-1.7995000000000001E-2</v>
      </c>
      <c r="L34">
        <v>6.8205000000000002E-3</v>
      </c>
      <c r="M34">
        <v>3.1635999999999997E-2</v>
      </c>
      <c r="N34">
        <v>6.7465700000000003E-2</v>
      </c>
      <c r="O34">
        <v>-4.1776500000000001E-2</v>
      </c>
      <c r="P34">
        <v>-5.9468999999999998E-3</v>
      </c>
      <c r="Q34">
        <v>1.8868599999999999E-2</v>
      </c>
      <c r="R34">
        <v>4.3684099999999997E-2</v>
      </c>
      <c r="S34">
        <v>7.9513799999999996E-2</v>
      </c>
    </row>
    <row r="35" spans="1:19">
      <c r="A35" s="12">
        <v>41183</v>
      </c>
      <c r="B35" s="14">
        <v>3</v>
      </c>
      <c r="C35" t="s">
        <v>56</v>
      </c>
      <c r="D35" t="s">
        <v>58</v>
      </c>
      <c r="E35" t="str">
        <f t="shared" si="0"/>
        <v>411833Average Per Ton100% Cycling</v>
      </c>
      <c r="F35">
        <v>0.14848</v>
      </c>
      <c r="G35" s="9">
        <v>0.1561669</v>
      </c>
      <c r="H35">
        <v>0.1484163</v>
      </c>
      <c r="I35">
        <v>66.566659999999999</v>
      </c>
      <c r="J35">
        <v>-5.3852400000000002E-2</v>
      </c>
      <c r="K35">
        <v>-1.74945E-2</v>
      </c>
      <c r="L35">
        <v>7.6869E-3</v>
      </c>
      <c r="M35">
        <v>3.2868300000000003E-2</v>
      </c>
      <c r="N35">
        <v>6.9226200000000002E-2</v>
      </c>
      <c r="O35">
        <v>-6.1602999999999998E-2</v>
      </c>
      <c r="P35">
        <v>-2.5245099999999999E-2</v>
      </c>
      <c r="Q35">
        <v>-6.3700000000000003E-5</v>
      </c>
      <c r="R35">
        <v>2.51177E-2</v>
      </c>
      <c r="S35">
        <v>6.1475599999999998E-2</v>
      </c>
    </row>
    <row r="36" spans="1:19">
      <c r="A36" s="12">
        <v>41183</v>
      </c>
      <c r="B36" s="14">
        <v>3</v>
      </c>
      <c r="C36" t="s">
        <v>56</v>
      </c>
      <c r="D36" t="s">
        <v>57</v>
      </c>
      <c r="E36" t="str">
        <f t="shared" si="0"/>
        <v>411833Average Per Ton50% Cycling</v>
      </c>
      <c r="F36">
        <v>0.1711829</v>
      </c>
      <c r="G36" s="9">
        <v>0.16559599999999999</v>
      </c>
      <c r="H36">
        <v>0.18118680000000001</v>
      </c>
      <c r="I36">
        <v>66.171059999999997</v>
      </c>
      <c r="J36">
        <v>-6.5223799999999998E-2</v>
      </c>
      <c r="K36">
        <v>-2.99899E-2</v>
      </c>
      <c r="L36">
        <v>-5.587E-3</v>
      </c>
      <c r="M36">
        <v>1.8815999999999999E-2</v>
      </c>
      <c r="N36">
        <v>5.4049899999999998E-2</v>
      </c>
      <c r="O36">
        <v>-4.9632999999999997E-2</v>
      </c>
      <c r="P36">
        <v>-1.43991E-2</v>
      </c>
      <c r="Q36">
        <v>1.00039E-2</v>
      </c>
      <c r="R36">
        <v>3.4406800000000001E-2</v>
      </c>
      <c r="S36">
        <v>6.96407E-2</v>
      </c>
    </row>
    <row r="37" spans="1:19">
      <c r="A37" s="12">
        <v>41183</v>
      </c>
      <c r="B37" s="14">
        <v>3</v>
      </c>
      <c r="C37" t="s">
        <v>56</v>
      </c>
      <c r="D37" t="s">
        <v>52</v>
      </c>
      <c r="E37" t="str">
        <f t="shared" si="0"/>
        <v>411833Average Per TonAll</v>
      </c>
      <c r="F37">
        <v>0.1591504</v>
      </c>
      <c r="G37" s="9">
        <v>0.16059860000000001</v>
      </c>
      <c r="H37">
        <v>0.16381850000000001</v>
      </c>
      <c r="I37">
        <v>66.380719999999997</v>
      </c>
      <c r="J37">
        <v>-5.9197E-2</v>
      </c>
      <c r="K37">
        <v>-2.3367300000000001E-2</v>
      </c>
      <c r="L37">
        <v>1.4482E-3</v>
      </c>
      <c r="M37">
        <v>2.6263700000000001E-2</v>
      </c>
      <c r="N37">
        <v>6.2093299999999997E-2</v>
      </c>
      <c r="O37">
        <v>-5.5977100000000002E-2</v>
      </c>
      <c r="P37">
        <v>-2.0147399999999999E-2</v>
      </c>
      <c r="Q37">
        <v>4.6680999999999997E-3</v>
      </c>
      <c r="R37">
        <v>2.9483599999999999E-2</v>
      </c>
      <c r="S37">
        <v>6.5313200000000002E-2</v>
      </c>
    </row>
    <row r="38" spans="1:19">
      <c r="A38" s="12">
        <v>41183</v>
      </c>
      <c r="B38" s="14">
        <v>4</v>
      </c>
      <c r="C38" t="s">
        <v>63</v>
      </c>
      <c r="D38" t="s">
        <v>58</v>
      </c>
      <c r="E38" t="str">
        <f t="shared" si="0"/>
        <v>411834Aggregate100% Cycling</v>
      </c>
      <c r="F38">
        <v>7.5291420000000002</v>
      </c>
      <c r="G38" s="9">
        <v>7.3752129999999996</v>
      </c>
      <c r="H38">
        <v>7.0091789999999996</v>
      </c>
      <c r="I38">
        <v>65.593119999999999</v>
      </c>
      <c r="J38">
        <v>-0.77276140000000004</v>
      </c>
      <c r="K38">
        <v>-0.40715050000000003</v>
      </c>
      <c r="L38">
        <v>-0.1539295</v>
      </c>
      <c r="M38">
        <v>9.9291500000000005E-2</v>
      </c>
      <c r="N38">
        <v>0.46490239999999999</v>
      </c>
      <c r="O38">
        <v>-1.138795</v>
      </c>
      <c r="P38">
        <v>-0.77318390000000004</v>
      </c>
      <c r="Q38">
        <v>-0.51996299999999995</v>
      </c>
      <c r="R38">
        <v>-0.26674199999999998</v>
      </c>
      <c r="S38">
        <v>9.8868899999999996E-2</v>
      </c>
    </row>
    <row r="39" spans="1:19">
      <c r="A39" s="12">
        <v>41183</v>
      </c>
      <c r="B39" s="14">
        <v>4</v>
      </c>
      <c r="C39" t="s">
        <v>63</v>
      </c>
      <c r="D39" t="s">
        <v>57</v>
      </c>
      <c r="E39" t="str">
        <f t="shared" si="0"/>
        <v>411834Aggregate50% Cycling</v>
      </c>
      <c r="F39">
        <v>6.8962700000000003</v>
      </c>
      <c r="G39" s="9">
        <v>6.7631509999999997</v>
      </c>
      <c r="H39">
        <v>7.3998989999999996</v>
      </c>
      <c r="I39">
        <v>65.320880000000002</v>
      </c>
      <c r="J39">
        <v>-0.74414130000000001</v>
      </c>
      <c r="K39">
        <v>-0.38314480000000001</v>
      </c>
      <c r="L39">
        <v>-0.13311970000000001</v>
      </c>
      <c r="M39">
        <v>0.11690540000000001</v>
      </c>
      <c r="N39">
        <v>0.47790189999999999</v>
      </c>
      <c r="O39">
        <v>-0.10739269999999999</v>
      </c>
      <c r="P39">
        <v>0.25360379999999999</v>
      </c>
      <c r="Q39">
        <v>0.50362890000000005</v>
      </c>
      <c r="R39">
        <v>0.75365389999999999</v>
      </c>
      <c r="S39">
        <v>1.1146510000000001</v>
      </c>
    </row>
    <row r="40" spans="1:19">
      <c r="A40" s="12">
        <v>41183</v>
      </c>
      <c r="B40" s="14">
        <v>4</v>
      </c>
      <c r="C40" t="s">
        <v>63</v>
      </c>
      <c r="D40" t="s">
        <v>52</v>
      </c>
      <c r="E40" t="str">
        <f t="shared" si="0"/>
        <v>411834AggregateAll</v>
      </c>
      <c r="F40">
        <v>14.42848</v>
      </c>
      <c r="G40" s="9">
        <v>14.141439999999999</v>
      </c>
      <c r="H40">
        <v>14.42094</v>
      </c>
      <c r="I40">
        <v>65.465170000000001</v>
      </c>
      <c r="J40">
        <v>-1.5175510000000001</v>
      </c>
      <c r="K40">
        <v>-0.79055489999999995</v>
      </c>
      <c r="L40">
        <v>-0.2870395</v>
      </c>
      <c r="M40">
        <v>0.2164759</v>
      </c>
      <c r="N40">
        <v>0.94347219999999998</v>
      </c>
      <c r="O40">
        <v>-1.2380500000000001</v>
      </c>
      <c r="P40">
        <v>-0.51105330000000004</v>
      </c>
      <c r="Q40">
        <v>-7.5379000000000002E-3</v>
      </c>
      <c r="R40">
        <v>0.49597750000000002</v>
      </c>
      <c r="S40">
        <v>1.222974</v>
      </c>
    </row>
    <row r="41" spans="1:19">
      <c r="A41" s="12">
        <v>41183</v>
      </c>
      <c r="B41" s="14">
        <v>4</v>
      </c>
      <c r="C41" t="s">
        <v>55</v>
      </c>
      <c r="D41" t="s">
        <v>58</v>
      </c>
      <c r="E41" t="str">
        <f t="shared" si="0"/>
        <v>411834Average Per Device100% Cycling</v>
      </c>
      <c r="F41">
        <v>0.51924219999999999</v>
      </c>
      <c r="G41" s="9">
        <v>0.50862649999999998</v>
      </c>
      <c r="H41">
        <v>0.48338330000000002</v>
      </c>
      <c r="I41">
        <v>65.593119999999999</v>
      </c>
      <c r="J41">
        <v>-6.1132499999999999E-2</v>
      </c>
      <c r="K41">
        <v>-3.1286700000000001E-2</v>
      </c>
      <c r="L41">
        <v>-1.0615599999999999E-2</v>
      </c>
      <c r="M41">
        <v>1.00555E-2</v>
      </c>
      <c r="N41">
        <v>3.9901199999999998E-2</v>
      </c>
      <c r="O41">
        <v>-8.6375800000000003E-2</v>
      </c>
      <c r="P41">
        <v>-5.6529999999999997E-2</v>
      </c>
      <c r="Q41">
        <v>-3.5858899999999999E-2</v>
      </c>
      <c r="R41">
        <v>-1.51878E-2</v>
      </c>
      <c r="S41">
        <v>1.4657999999999999E-2</v>
      </c>
    </row>
    <row r="42" spans="1:19">
      <c r="A42" s="12">
        <v>41183</v>
      </c>
      <c r="B42" s="14">
        <v>4</v>
      </c>
      <c r="C42" t="s">
        <v>55</v>
      </c>
      <c r="D42" t="s">
        <v>57</v>
      </c>
      <c r="E42" t="str">
        <f t="shared" si="0"/>
        <v>411834Average Per Device50% Cycling</v>
      </c>
      <c r="F42">
        <v>0.55435999999999996</v>
      </c>
      <c r="G42" s="9">
        <v>0.54365909999999995</v>
      </c>
      <c r="H42">
        <v>0.5948445</v>
      </c>
      <c r="I42">
        <v>65.320880000000002</v>
      </c>
      <c r="J42">
        <v>-6.7923399999999995E-2</v>
      </c>
      <c r="K42">
        <v>-3.4115899999999998E-2</v>
      </c>
      <c r="L42">
        <v>-1.0700899999999999E-2</v>
      </c>
      <c r="M42">
        <v>1.2714100000000001E-2</v>
      </c>
      <c r="N42">
        <v>4.6521600000000003E-2</v>
      </c>
      <c r="O42">
        <v>-1.6737999999999999E-2</v>
      </c>
      <c r="P42">
        <v>1.7069500000000001E-2</v>
      </c>
      <c r="Q42">
        <v>4.04845E-2</v>
      </c>
      <c r="R42">
        <v>6.3899499999999998E-2</v>
      </c>
      <c r="S42">
        <v>9.7707000000000002E-2</v>
      </c>
    </row>
    <row r="43" spans="1:19">
      <c r="A43" s="12">
        <v>41183</v>
      </c>
      <c r="B43" s="14">
        <v>4</v>
      </c>
      <c r="C43" t="s">
        <v>55</v>
      </c>
      <c r="D43" t="s">
        <v>52</v>
      </c>
      <c r="E43" t="str">
        <f t="shared" si="0"/>
        <v>411834Average Per DeviceAll</v>
      </c>
      <c r="F43">
        <v>0.53574750000000004</v>
      </c>
      <c r="G43" s="9">
        <v>0.5250918</v>
      </c>
      <c r="H43">
        <v>0.53576999999999997</v>
      </c>
      <c r="I43">
        <v>65.465170000000001</v>
      </c>
      <c r="J43">
        <v>-6.4324199999999998E-2</v>
      </c>
      <c r="K43">
        <v>-3.2616399999999997E-2</v>
      </c>
      <c r="L43">
        <v>-1.0655700000000001E-2</v>
      </c>
      <c r="M43">
        <v>1.1305000000000001E-2</v>
      </c>
      <c r="N43">
        <v>4.3012799999999997E-2</v>
      </c>
      <c r="O43">
        <v>-5.3645999999999999E-2</v>
      </c>
      <c r="P43">
        <v>-2.1938200000000001E-2</v>
      </c>
      <c r="Q43">
        <v>2.2500000000000001E-5</v>
      </c>
      <c r="R43">
        <v>2.1983200000000001E-2</v>
      </c>
      <c r="S43">
        <v>5.3691000000000003E-2</v>
      </c>
    </row>
    <row r="44" spans="1:19">
      <c r="A44" s="12">
        <v>41183</v>
      </c>
      <c r="B44" s="14">
        <v>4</v>
      </c>
      <c r="C44" t="s">
        <v>54</v>
      </c>
      <c r="D44" t="s">
        <v>58</v>
      </c>
      <c r="E44" t="str">
        <f t="shared" si="0"/>
        <v>411834Average Per Premise100% Cycling</v>
      </c>
      <c r="F44">
        <v>0.61462380000000005</v>
      </c>
      <c r="G44" s="9">
        <v>0.60205819999999999</v>
      </c>
      <c r="H44">
        <v>0.57217790000000002</v>
      </c>
      <c r="I44">
        <v>65.593119999999999</v>
      </c>
      <c r="J44">
        <v>-6.3082600000000003E-2</v>
      </c>
      <c r="K44">
        <v>-3.3236799999999997E-2</v>
      </c>
      <c r="L44">
        <v>-1.2565700000000001E-2</v>
      </c>
      <c r="M44">
        <v>8.1054000000000005E-3</v>
      </c>
      <c r="N44">
        <v>3.7951199999999997E-2</v>
      </c>
      <c r="O44">
        <v>-9.2962799999999998E-2</v>
      </c>
      <c r="P44">
        <v>-6.3117099999999995E-2</v>
      </c>
      <c r="Q44">
        <v>-4.2445999999999998E-2</v>
      </c>
      <c r="R44">
        <v>-2.17749E-2</v>
      </c>
      <c r="S44">
        <v>8.0709000000000006E-3</v>
      </c>
    </row>
    <row r="45" spans="1:19">
      <c r="A45" s="12">
        <v>41183</v>
      </c>
      <c r="B45" s="14">
        <v>4</v>
      </c>
      <c r="C45" t="s">
        <v>54</v>
      </c>
      <c r="D45" t="s">
        <v>57</v>
      </c>
      <c r="E45" t="str">
        <f t="shared" si="0"/>
        <v>411834Average Per Premise50% Cycling</v>
      </c>
      <c r="F45">
        <v>0.64583919999999995</v>
      </c>
      <c r="G45" s="9">
        <v>0.63337239999999995</v>
      </c>
      <c r="H45">
        <v>0.69300430000000002</v>
      </c>
      <c r="I45">
        <v>65.320880000000002</v>
      </c>
      <c r="J45">
        <v>-6.9689200000000007E-2</v>
      </c>
      <c r="K45">
        <v>-3.5881700000000002E-2</v>
      </c>
      <c r="L45">
        <v>-1.2466700000000001E-2</v>
      </c>
      <c r="M45">
        <v>1.09482E-2</v>
      </c>
      <c r="N45">
        <v>4.4755700000000002E-2</v>
      </c>
      <c r="O45">
        <v>-1.0057399999999999E-2</v>
      </c>
      <c r="P45">
        <v>2.37501E-2</v>
      </c>
      <c r="Q45">
        <v>4.7165100000000001E-2</v>
      </c>
      <c r="R45">
        <v>7.0580100000000007E-2</v>
      </c>
      <c r="S45">
        <v>0.1043876</v>
      </c>
    </row>
    <row r="46" spans="1:19">
      <c r="A46" s="12">
        <v>41183</v>
      </c>
      <c r="B46" s="14">
        <v>4</v>
      </c>
      <c r="C46" t="s">
        <v>54</v>
      </c>
      <c r="D46" t="s">
        <v>52</v>
      </c>
      <c r="E46" t="str">
        <f t="shared" si="0"/>
        <v>411834Average Per PremiseAll</v>
      </c>
      <c r="F46">
        <v>0.6292951</v>
      </c>
      <c r="G46" s="9">
        <v>0.61677590000000004</v>
      </c>
      <c r="H46">
        <v>0.62896629999999998</v>
      </c>
      <c r="I46">
        <v>65.465170000000001</v>
      </c>
      <c r="J46">
        <v>-6.6187700000000002E-2</v>
      </c>
      <c r="K46">
        <v>-3.4479900000000001E-2</v>
      </c>
      <c r="L46">
        <v>-1.2519199999999999E-2</v>
      </c>
      <c r="M46">
        <v>9.4415999999999996E-3</v>
      </c>
      <c r="N46">
        <v>4.11493E-2</v>
      </c>
      <c r="O46">
        <v>-5.3997299999999998E-2</v>
      </c>
      <c r="P46">
        <v>-2.22895E-2</v>
      </c>
      <c r="Q46">
        <v>-3.2880000000000002E-4</v>
      </c>
      <c r="R46">
        <v>2.1631999999999998E-2</v>
      </c>
      <c r="S46">
        <v>5.33398E-2</v>
      </c>
    </row>
    <row r="47" spans="1:19">
      <c r="A47" s="12">
        <v>41183</v>
      </c>
      <c r="B47" s="14">
        <v>4</v>
      </c>
      <c r="C47" t="s">
        <v>56</v>
      </c>
      <c r="D47" t="s">
        <v>58</v>
      </c>
      <c r="E47" t="str">
        <f t="shared" si="0"/>
        <v>411834Average Per Ton100% Cycling</v>
      </c>
      <c r="F47">
        <v>0.1435874</v>
      </c>
      <c r="G47" s="9">
        <v>0.14065179999999999</v>
      </c>
      <c r="H47">
        <v>0.13367119999999999</v>
      </c>
      <c r="I47">
        <v>65.593119999999999</v>
      </c>
      <c r="J47">
        <v>-5.34525E-2</v>
      </c>
      <c r="K47">
        <v>-2.3606700000000001E-2</v>
      </c>
      <c r="L47">
        <v>-2.9356E-3</v>
      </c>
      <c r="M47">
        <v>1.7735500000000001E-2</v>
      </c>
      <c r="N47">
        <v>4.75813E-2</v>
      </c>
      <c r="O47">
        <v>-6.0433000000000001E-2</v>
      </c>
      <c r="P47">
        <v>-3.0587300000000001E-2</v>
      </c>
      <c r="Q47">
        <v>-9.9162E-3</v>
      </c>
      <c r="R47">
        <v>1.07549E-2</v>
      </c>
      <c r="S47">
        <v>4.0600700000000003E-2</v>
      </c>
    </row>
    <row r="48" spans="1:19">
      <c r="A48" s="12">
        <v>41183</v>
      </c>
      <c r="B48" s="14">
        <v>4</v>
      </c>
      <c r="C48" t="s">
        <v>56</v>
      </c>
      <c r="D48" t="s">
        <v>57</v>
      </c>
      <c r="E48" t="str">
        <f t="shared" si="0"/>
        <v>411834Average Per Ton50% Cycling</v>
      </c>
      <c r="F48">
        <v>0.15971160000000001</v>
      </c>
      <c r="G48" s="9">
        <v>0.15662870000000001</v>
      </c>
      <c r="H48">
        <v>0.17137530000000001</v>
      </c>
      <c r="I48">
        <v>65.320880000000002</v>
      </c>
      <c r="J48">
        <v>-6.0305400000000002E-2</v>
      </c>
      <c r="K48">
        <v>-2.6497900000000001E-2</v>
      </c>
      <c r="L48">
        <v>-3.0829E-3</v>
      </c>
      <c r="M48">
        <v>2.0331999999999999E-2</v>
      </c>
      <c r="N48">
        <v>5.41395E-2</v>
      </c>
      <c r="O48">
        <v>-4.5558899999999999E-2</v>
      </c>
      <c r="P48">
        <v>-1.17514E-2</v>
      </c>
      <c r="Q48">
        <v>1.16636E-2</v>
      </c>
      <c r="R48">
        <v>3.5078600000000001E-2</v>
      </c>
      <c r="S48">
        <v>6.8886100000000006E-2</v>
      </c>
    </row>
    <row r="49" spans="1:19">
      <c r="A49" s="12">
        <v>41183</v>
      </c>
      <c r="B49" s="14">
        <v>4</v>
      </c>
      <c r="C49" t="s">
        <v>56</v>
      </c>
      <c r="D49" t="s">
        <v>52</v>
      </c>
      <c r="E49" t="str">
        <f t="shared" si="0"/>
        <v>411834Average Per TonAll</v>
      </c>
      <c r="F49">
        <v>0.15116579999999999</v>
      </c>
      <c r="G49" s="9">
        <v>0.14816090000000001</v>
      </c>
      <c r="H49">
        <v>0.1513921</v>
      </c>
      <c r="I49">
        <v>65.465170000000001</v>
      </c>
      <c r="J49">
        <v>-5.6673300000000003E-2</v>
      </c>
      <c r="K49">
        <v>-2.4965600000000001E-2</v>
      </c>
      <c r="L49">
        <v>-3.0048000000000002E-3</v>
      </c>
      <c r="M49">
        <v>1.8955900000000001E-2</v>
      </c>
      <c r="N49">
        <v>5.0663699999999999E-2</v>
      </c>
      <c r="O49">
        <v>-5.3442200000000002E-2</v>
      </c>
      <c r="P49">
        <v>-2.1734400000000001E-2</v>
      </c>
      <c r="Q49">
        <v>2.263E-4</v>
      </c>
      <c r="R49">
        <v>2.2187100000000001E-2</v>
      </c>
      <c r="S49">
        <v>5.3894900000000003E-2</v>
      </c>
    </row>
    <row r="50" spans="1:19">
      <c r="A50" s="12">
        <v>41183</v>
      </c>
      <c r="B50" s="14">
        <v>5</v>
      </c>
      <c r="C50" t="s">
        <v>63</v>
      </c>
      <c r="D50" t="s">
        <v>58</v>
      </c>
      <c r="E50" t="str">
        <f t="shared" si="0"/>
        <v>411835Aggregate100% Cycling</v>
      </c>
      <c r="F50">
        <v>7.5178430000000001</v>
      </c>
      <c r="G50" s="9">
        <v>7.273129</v>
      </c>
      <c r="H50">
        <v>6.9121620000000004</v>
      </c>
      <c r="I50">
        <v>63.837350000000001</v>
      </c>
      <c r="J50">
        <v>-0.82752460000000005</v>
      </c>
      <c r="K50">
        <v>-0.4831955</v>
      </c>
      <c r="L50">
        <v>-0.2447143</v>
      </c>
      <c r="M50">
        <v>-6.2329999999999998E-3</v>
      </c>
      <c r="N50">
        <v>0.33809600000000001</v>
      </c>
      <c r="O50">
        <v>-1.1884920000000001</v>
      </c>
      <c r="P50">
        <v>-0.84416239999999998</v>
      </c>
      <c r="Q50">
        <v>-0.60568120000000003</v>
      </c>
      <c r="R50">
        <v>-0.36720000000000003</v>
      </c>
      <c r="S50">
        <v>-2.28709E-2</v>
      </c>
    </row>
    <row r="51" spans="1:19">
      <c r="A51" s="12">
        <v>41183</v>
      </c>
      <c r="B51" s="14">
        <v>5</v>
      </c>
      <c r="C51" t="s">
        <v>63</v>
      </c>
      <c r="D51" t="s">
        <v>57</v>
      </c>
      <c r="E51" t="str">
        <f t="shared" si="0"/>
        <v>411835Aggregate50% Cycling</v>
      </c>
      <c r="F51">
        <v>6.8182780000000003</v>
      </c>
      <c r="G51" s="9">
        <v>6.6881490000000001</v>
      </c>
      <c r="H51">
        <v>7.3178359999999998</v>
      </c>
      <c r="I51">
        <v>63.605890000000002</v>
      </c>
      <c r="J51">
        <v>-0.72713430000000001</v>
      </c>
      <c r="K51">
        <v>-0.37441869999999999</v>
      </c>
      <c r="L51">
        <v>-0.13012899999999999</v>
      </c>
      <c r="M51">
        <v>0.1141607</v>
      </c>
      <c r="N51">
        <v>0.46687630000000002</v>
      </c>
      <c r="O51">
        <v>-9.7447199999999998E-2</v>
      </c>
      <c r="P51">
        <v>0.25526840000000001</v>
      </c>
      <c r="Q51">
        <v>0.4995581</v>
      </c>
      <c r="R51">
        <v>0.74384790000000001</v>
      </c>
      <c r="S51">
        <v>1.096563</v>
      </c>
    </row>
    <row r="52" spans="1:19">
      <c r="A52" s="12">
        <v>41183</v>
      </c>
      <c r="B52" s="14">
        <v>5</v>
      </c>
      <c r="C52" t="s">
        <v>63</v>
      </c>
      <c r="D52" t="s">
        <v>52</v>
      </c>
      <c r="E52" t="str">
        <f t="shared" si="0"/>
        <v>411835AggregateAll</v>
      </c>
      <c r="F52">
        <v>14.338559999999999</v>
      </c>
      <c r="G52" s="9">
        <v>13.96448</v>
      </c>
      <c r="H52">
        <v>14.24188</v>
      </c>
      <c r="I52">
        <v>63.728560000000002</v>
      </c>
      <c r="J52">
        <v>-1.5547120000000001</v>
      </c>
      <c r="K52">
        <v>-0.85718430000000001</v>
      </c>
      <c r="L52">
        <v>-0.37407859999999998</v>
      </c>
      <c r="M52">
        <v>0.1090271</v>
      </c>
      <c r="N52">
        <v>0.80655500000000002</v>
      </c>
      <c r="O52">
        <v>-1.2773110000000001</v>
      </c>
      <c r="P52">
        <v>-0.5797831</v>
      </c>
      <c r="Q52">
        <v>-9.6677399999999997E-2</v>
      </c>
      <c r="R52">
        <v>0.3864283</v>
      </c>
      <c r="S52">
        <v>1.0839559999999999</v>
      </c>
    </row>
    <row r="53" spans="1:19">
      <c r="A53" s="12">
        <v>41183</v>
      </c>
      <c r="B53" s="14">
        <v>5</v>
      </c>
      <c r="C53" t="s">
        <v>55</v>
      </c>
      <c r="D53" t="s">
        <v>58</v>
      </c>
      <c r="E53" t="str">
        <f t="shared" si="0"/>
        <v>411835Average Per Device100% Cycling</v>
      </c>
      <c r="F53">
        <v>0.51846300000000001</v>
      </c>
      <c r="G53" s="9">
        <v>0.50158639999999999</v>
      </c>
      <c r="H53">
        <v>0.47669250000000002</v>
      </c>
      <c r="I53">
        <v>63.837350000000001</v>
      </c>
      <c r="J53">
        <v>-6.4452899999999994E-2</v>
      </c>
      <c r="K53">
        <v>-3.6344399999999999E-2</v>
      </c>
      <c r="L53">
        <v>-1.6876599999999999E-2</v>
      </c>
      <c r="M53">
        <v>2.5912999999999999E-3</v>
      </c>
      <c r="N53">
        <v>3.0699799999999999E-2</v>
      </c>
      <c r="O53">
        <v>-8.9346800000000004E-2</v>
      </c>
      <c r="P53">
        <v>-6.1238300000000002E-2</v>
      </c>
      <c r="Q53">
        <v>-4.1770399999999999E-2</v>
      </c>
      <c r="R53">
        <v>-2.2302599999999999E-2</v>
      </c>
      <c r="S53">
        <v>5.8059000000000001E-3</v>
      </c>
    </row>
    <row r="54" spans="1:19">
      <c r="A54" s="12">
        <v>41183</v>
      </c>
      <c r="B54" s="14">
        <v>5</v>
      </c>
      <c r="C54" t="s">
        <v>55</v>
      </c>
      <c r="D54" t="s">
        <v>57</v>
      </c>
      <c r="E54" t="str">
        <f t="shared" si="0"/>
        <v>411835Average Per Device50% Cycling</v>
      </c>
      <c r="F54">
        <v>0.54809050000000004</v>
      </c>
      <c r="G54" s="9">
        <v>0.53763000000000005</v>
      </c>
      <c r="H54">
        <v>0.58824770000000004</v>
      </c>
      <c r="I54">
        <v>63.605890000000002</v>
      </c>
      <c r="J54">
        <v>-6.6370299999999993E-2</v>
      </c>
      <c r="K54">
        <v>-3.3338300000000001E-2</v>
      </c>
      <c r="L54">
        <v>-1.0460499999999999E-2</v>
      </c>
      <c r="M54">
        <v>1.24174E-2</v>
      </c>
      <c r="N54">
        <v>4.5449299999999998E-2</v>
      </c>
      <c r="O54">
        <v>-1.5752599999999999E-2</v>
      </c>
      <c r="P54">
        <v>1.7279300000000001E-2</v>
      </c>
      <c r="Q54">
        <v>4.0157199999999997E-2</v>
      </c>
      <c r="R54">
        <v>6.3035099999999997E-2</v>
      </c>
      <c r="S54">
        <v>9.6067E-2</v>
      </c>
    </row>
    <row r="55" spans="1:19">
      <c r="A55" s="12">
        <v>41183</v>
      </c>
      <c r="B55" s="14">
        <v>5</v>
      </c>
      <c r="C55" t="s">
        <v>55</v>
      </c>
      <c r="D55" t="s">
        <v>52</v>
      </c>
      <c r="E55" t="str">
        <f t="shared" si="0"/>
        <v>411835Average Per DeviceAll</v>
      </c>
      <c r="F55">
        <v>0.53238790000000003</v>
      </c>
      <c r="G55" s="9">
        <v>0.51852690000000001</v>
      </c>
      <c r="H55">
        <v>0.52912349999999997</v>
      </c>
      <c r="I55">
        <v>63.728560000000002</v>
      </c>
      <c r="J55">
        <v>-6.5354099999999998E-2</v>
      </c>
      <c r="K55">
        <v>-3.49316E-2</v>
      </c>
      <c r="L55">
        <v>-1.3861E-2</v>
      </c>
      <c r="M55">
        <v>7.2094999999999998E-3</v>
      </c>
      <c r="N55">
        <v>3.7632100000000002E-2</v>
      </c>
      <c r="O55">
        <v>-5.4757500000000001E-2</v>
      </c>
      <c r="P55">
        <v>-2.4334999999999999E-2</v>
      </c>
      <c r="Q55">
        <v>-3.2644000000000002E-3</v>
      </c>
      <c r="R55">
        <v>1.7806099999999998E-2</v>
      </c>
      <c r="S55">
        <v>4.8228600000000003E-2</v>
      </c>
    </row>
    <row r="56" spans="1:19">
      <c r="A56" s="12">
        <v>41183</v>
      </c>
      <c r="B56" s="14">
        <v>5</v>
      </c>
      <c r="C56" t="s">
        <v>54</v>
      </c>
      <c r="D56" t="s">
        <v>58</v>
      </c>
      <c r="E56" t="str">
        <f t="shared" si="0"/>
        <v>411835Average Per Premise100% Cycling</v>
      </c>
      <c r="F56">
        <v>0.61370150000000001</v>
      </c>
      <c r="G56" s="9">
        <v>0.59372480000000005</v>
      </c>
      <c r="H56">
        <v>0.56425809999999998</v>
      </c>
      <c r="I56">
        <v>63.837350000000001</v>
      </c>
      <c r="J56">
        <v>-6.7553000000000002E-2</v>
      </c>
      <c r="K56">
        <v>-3.94445E-2</v>
      </c>
      <c r="L56">
        <v>-1.99767E-2</v>
      </c>
      <c r="M56">
        <v>-5.0880000000000001E-4</v>
      </c>
      <c r="N56">
        <v>2.7599700000000001E-2</v>
      </c>
      <c r="O56">
        <v>-9.70197E-2</v>
      </c>
      <c r="P56">
        <v>-6.8911200000000006E-2</v>
      </c>
      <c r="Q56">
        <v>-4.9443399999999998E-2</v>
      </c>
      <c r="R56">
        <v>-2.9975499999999999E-2</v>
      </c>
      <c r="S56">
        <v>-1.867E-3</v>
      </c>
    </row>
    <row r="57" spans="1:19">
      <c r="A57" s="12">
        <v>41183</v>
      </c>
      <c r="B57" s="14">
        <v>5</v>
      </c>
      <c r="C57" t="s">
        <v>54</v>
      </c>
      <c r="D57" t="s">
        <v>57</v>
      </c>
      <c r="E57" t="str">
        <f t="shared" si="0"/>
        <v>411835Average Per Premise50% Cycling</v>
      </c>
      <c r="F57">
        <v>0.63853510000000002</v>
      </c>
      <c r="G57" s="9">
        <v>0.62634840000000003</v>
      </c>
      <c r="H57">
        <v>0.68531889999999995</v>
      </c>
      <c r="I57">
        <v>63.605890000000002</v>
      </c>
      <c r="J57">
        <v>-6.8096500000000004E-2</v>
      </c>
      <c r="K57">
        <v>-3.5064499999999998E-2</v>
      </c>
      <c r="L57">
        <v>-1.2186600000000001E-2</v>
      </c>
      <c r="M57">
        <v>1.06912E-2</v>
      </c>
      <c r="N57">
        <v>4.3723199999999997E-2</v>
      </c>
      <c r="O57">
        <v>-9.1260000000000004E-3</v>
      </c>
      <c r="P57">
        <v>2.3906E-2</v>
      </c>
      <c r="Q57">
        <v>4.6783900000000003E-2</v>
      </c>
      <c r="R57">
        <v>6.9661699999999993E-2</v>
      </c>
      <c r="S57">
        <v>0.1026937</v>
      </c>
    </row>
    <row r="58" spans="1:19">
      <c r="A58" s="12">
        <v>41183</v>
      </c>
      <c r="B58" s="14">
        <v>5</v>
      </c>
      <c r="C58" t="s">
        <v>54</v>
      </c>
      <c r="D58" t="s">
        <v>52</v>
      </c>
      <c r="E58" t="str">
        <f t="shared" si="0"/>
        <v>411835Average Per PremiseAll</v>
      </c>
      <c r="F58">
        <v>0.62537330000000002</v>
      </c>
      <c r="G58" s="9">
        <v>0.60905790000000004</v>
      </c>
      <c r="H58">
        <v>0.62115670000000001</v>
      </c>
      <c r="I58">
        <v>63.728560000000002</v>
      </c>
      <c r="J58">
        <v>-6.7808499999999994E-2</v>
      </c>
      <c r="K58">
        <v>-3.73859E-2</v>
      </c>
      <c r="L58">
        <v>-1.6315400000000001E-2</v>
      </c>
      <c r="M58">
        <v>4.7552000000000002E-3</v>
      </c>
      <c r="N58">
        <v>3.5177699999999999E-2</v>
      </c>
      <c r="O58">
        <v>-5.5709700000000001E-2</v>
      </c>
      <c r="P58">
        <v>-2.52871E-2</v>
      </c>
      <c r="Q58">
        <v>-4.2166E-3</v>
      </c>
      <c r="R58">
        <v>1.6854000000000001E-2</v>
      </c>
      <c r="S58">
        <v>4.7276499999999999E-2</v>
      </c>
    </row>
    <row r="59" spans="1:19">
      <c r="A59" s="12">
        <v>41183</v>
      </c>
      <c r="B59" s="14">
        <v>5</v>
      </c>
      <c r="C59" t="s">
        <v>56</v>
      </c>
      <c r="D59" t="s">
        <v>58</v>
      </c>
      <c r="E59" t="str">
        <f t="shared" si="0"/>
        <v>411835Average Per Ton100% Cycling</v>
      </c>
      <c r="F59">
        <v>0.1433719</v>
      </c>
      <c r="G59" s="9">
        <v>0.13870499999999999</v>
      </c>
      <c r="H59">
        <v>0.13182099999999999</v>
      </c>
      <c r="I59">
        <v>63.837350000000001</v>
      </c>
      <c r="J59">
        <v>-5.2243299999999999E-2</v>
      </c>
      <c r="K59">
        <v>-2.4134800000000001E-2</v>
      </c>
      <c r="L59">
        <v>-4.6668999999999999E-3</v>
      </c>
      <c r="M59">
        <v>1.4800900000000001E-2</v>
      </c>
      <c r="N59">
        <v>4.29094E-2</v>
      </c>
      <c r="O59">
        <v>-5.9127199999999998E-2</v>
      </c>
      <c r="P59">
        <v>-3.10187E-2</v>
      </c>
      <c r="Q59">
        <v>-1.1550899999999999E-2</v>
      </c>
      <c r="R59">
        <v>7.9170000000000004E-3</v>
      </c>
      <c r="S59">
        <v>3.6025500000000002E-2</v>
      </c>
    </row>
    <row r="60" spans="1:19">
      <c r="A60" s="12">
        <v>41183</v>
      </c>
      <c r="B60" s="14">
        <v>5</v>
      </c>
      <c r="C60" t="s">
        <v>56</v>
      </c>
      <c r="D60" t="s">
        <v>57</v>
      </c>
      <c r="E60" t="str">
        <f t="shared" si="0"/>
        <v>411835Average Per Ton50% Cycling</v>
      </c>
      <c r="F60">
        <v>0.1579054</v>
      </c>
      <c r="G60" s="9">
        <v>0.15489169999999999</v>
      </c>
      <c r="H60">
        <v>0.16947470000000001</v>
      </c>
      <c r="I60">
        <v>63.605890000000002</v>
      </c>
      <c r="J60">
        <v>-5.8923499999999997E-2</v>
      </c>
      <c r="K60">
        <v>-2.5891500000000001E-2</v>
      </c>
      <c r="L60">
        <v>-3.0136999999999998E-3</v>
      </c>
      <c r="M60">
        <v>1.9864199999999999E-2</v>
      </c>
      <c r="N60">
        <v>5.2896199999999997E-2</v>
      </c>
      <c r="O60">
        <v>-4.4340499999999998E-2</v>
      </c>
      <c r="P60">
        <v>-1.1308500000000001E-2</v>
      </c>
      <c r="Q60">
        <v>1.1569299999999999E-2</v>
      </c>
      <c r="R60">
        <v>3.4447199999999997E-2</v>
      </c>
      <c r="S60">
        <v>6.7479200000000003E-2</v>
      </c>
    </row>
    <row r="61" spans="1:19">
      <c r="A61" s="12">
        <v>41183</v>
      </c>
      <c r="B61" s="14">
        <v>5</v>
      </c>
      <c r="C61" t="s">
        <v>56</v>
      </c>
      <c r="D61" t="s">
        <v>52</v>
      </c>
      <c r="E61" t="str">
        <f t="shared" si="0"/>
        <v>411835Average Per TonAll</v>
      </c>
      <c r="F61">
        <v>0.15020259999999999</v>
      </c>
      <c r="G61" s="9">
        <v>0.14631269999999999</v>
      </c>
      <c r="H61">
        <v>0.14951829999999999</v>
      </c>
      <c r="I61">
        <v>63.728560000000002</v>
      </c>
      <c r="J61">
        <v>-5.5383000000000002E-2</v>
      </c>
      <c r="K61">
        <v>-2.4960400000000001E-2</v>
      </c>
      <c r="L61">
        <v>-3.8899E-3</v>
      </c>
      <c r="M61">
        <v>1.71807E-2</v>
      </c>
      <c r="N61">
        <v>4.7603199999999998E-2</v>
      </c>
      <c r="O61">
        <v>-5.2177500000000002E-2</v>
      </c>
      <c r="P61">
        <v>-2.1754900000000001E-2</v>
      </c>
      <c r="Q61">
        <v>-6.8440000000000005E-4</v>
      </c>
      <c r="R61">
        <v>2.03862E-2</v>
      </c>
      <c r="S61">
        <v>5.0808699999999998E-2</v>
      </c>
    </row>
    <row r="62" spans="1:19">
      <c r="A62" s="12">
        <v>41183</v>
      </c>
      <c r="B62" s="14">
        <v>6</v>
      </c>
      <c r="C62" t="s">
        <v>63</v>
      </c>
      <c r="D62" t="s">
        <v>58</v>
      </c>
      <c r="E62" t="str">
        <f t="shared" si="0"/>
        <v>411836Aggregate100% Cycling</v>
      </c>
      <c r="F62">
        <v>7.8157420000000002</v>
      </c>
      <c r="G62" s="9">
        <v>7.956461</v>
      </c>
      <c r="H62">
        <v>7.5615790000000001</v>
      </c>
      <c r="I62">
        <v>63.835090000000001</v>
      </c>
      <c r="J62">
        <v>-0.49953779999999998</v>
      </c>
      <c r="K62">
        <v>-0.1212691</v>
      </c>
      <c r="L62">
        <v>0.1407188</v>
      </c>
      <c r="M62">
        <v>0.40270660000000003</v>
      </c>
      <c r="N62">
        <v>0.78097539999999999</v>
      </c>
      <c r="O62">
        <v>-0.89441910000000002</v>
      </c>
      <c r="P62">
        <v>-0.51615029999999995</v>
      </c>
      <c r="Q62">
        <v>-0.25416250000000001</v>
      </c>
      <c r="R62">
        <v>7.8253000000000003E-3</v>
      </c>
      <c r="S62">
        <v>0.3860941</v>
      </c>
    </row>
    <row r="63" spans="1:19">
      <c r="A63" s="12">
        <v>41183</v>
      </c>
      <c r="B63" s="14">
        <v>6</v>
      </c>
      <c r="C63" t="s">
        <v>63</v>
      </c>
      <c r="D63" t="s">
        <v>57</v>
      </c>
      <c r="E63" t="str">
        <f t="shared" si="0"/>
        <v>411836Aggregate50% Cycling</v>
      </c>
      <c r="F63">
        <v>7.4285740000000002</v>
      </c>
      <c r="G63" s="9">
        <v>7.3985560000000001</v>
      </c>
      <c r="H63">
        <v>8.0951280000000008</v>
      </c>
      <c r="I63">
        <v>63.602649999999997</v>
      </c>
      <c r="J63">
        <v>-0.68550089999999997</v>
      </c>
      <c r="K63">
        <v>-0.29823620000000001</v>
      </c>
      <c r="L63">
        <v>-3.00179E-2</v>
      </c>
      <c r="M63">
        <v>0.23820040000000001</v>
      </c>
      <c r="N63">
        <v>0.62546500000000005</v>
      </c>
      <c r="O63">
        <v>1.10711E-2</v>
      </c>
      <c r="P63">
        <v>0.39833570000000001</v>
      </c>
      <c r="Q63">
        <v>0.66655399999999998</v>
      </c>
      <c r="R63">
        <v>0.9347723</v>
      </c>
      <c r="S63">
        <v>1.3220369999999999</v>
      </c>
    </row>
    <row r="64" spans="1:19">
      <c r="A64" s="12">
        <v>41183</v>
      </c>
      <c r="B64" s="14">
        <v>6</v>
      </c>
      <c r="C64" t="s">
        <v>63</v>
      </c>
      <c r="D64" t="s">
        <v>52</v>
      </c>
      <c r="E64" t="str">
        <f t="shared" si="0"/>
        <v>411836AggregateAll</v>
      </c>
      <c r="F64">
        <v>15.249980000000001</v>
      </c>
      <c r="G64" s="9">
        <v>15.35927</v>
      </c>
      <c r="H64">
        <v>15.670529999999999</v>
      </c>
      <c r="I64">
        <v>63.725850000000001</v>
      </c>
      <c r="J64">
        <v>-1.1873370000000001</v>
      </c>
      <c r="K64">
        <v>-0.42127510000000001</v>
      </c>
      <c r="L64">
        <v>0.1092973</v>
      </c>
      <c r="M64">
        <v>0.63986969999999999</v>
      </c>
      <c r="N64">
        <v>1.405932</v>
      </c>
      <c r="O64">
        <v>-0.87607930000000001</v>
      </c>
      <c r="P64">
        <v>-0.1100169</v>
      </c>
      <c r="Q64">
        <v>0.42055550000000003</v>
      </c>
      <c r="R64">
        <v>0.95112799999999997</v>
      </c>
      <c r="S64">
        <v>1.71719</v>
      </c>
    </row>
    <row r="65" spans="1:19">
      <c r="A65" s="12">
        <v>41183</v>
      </c>
      <c r="B65" s="14">
        <v>6</v>
      </c>
      <c r="C65" t="s">
        <v>55</v>
      </c>
      <c r="D65" t="s">
        <v>58</v>
      </c>
      <c r="E65" t="str">
        <f t="shared" si="0"/>
        <v>411836Average Per Device100% Cycling</v>
      </c>
      <c r="F65">
        <v>0.53900729999999997</v>
      </c>
      <c r="G65" s="9">
        <v>0.54871190000000003</v>
      </c>
      <c r="H65">
        <v>0.52147920000000003</v>
      </c>
      <c r="I65">
        <v>63.835090000000001</v>
      </c>
      <c r="J65">
        <v>-4.2561300000000003E-2</v>
      </c>
      <c r="K65">
        <v>-1.16822E-2</v>
      </c>
      <c r="L65">
        <v>9.7046000000000007E-3</v>
      </c>
      <c r="M65">
        <v>3.1091400000000002E-2</v>
      </c>
      <c r="N65">
        <v>6.1970400000000002E-2</v>
      </c>
      <c r="O65">
        <v>-6.9793999999999995E-2</v>
      </c>
      <c r="P65">
        <v>-3.8914900000000002E-2</v>
      </c>
      <c r="Q65">
        <v>-1.7528100000000001E-2</v>
      </c>
      <c r="R65">
        <v>3.8585999999999998E-3</v>
      </c>
      <c r="S65">
        <v>3.4737700000000003E-2</v>
      </c>
    </row>
    <row r="66" spans="1:19">
      <c r="A66" s="12">
        <v>41183</v>
      </c>
      <c r="B66" s="14">
        <v>6</v>
      </c>
      <c r="C66" t="s">
        <v>55</v>
      </c>
      <c r="D66" t="s">
        <v>57</v>
      </c>
      <c r="E66" t="str">
        <f t="shared" si="0"/>
        <v>411836Average Per Device50% Cycling</v>
      </c>
      <c r="F66">
        <v>0.5971495</v>
      </c>
      <c r="G66" s="9">
        <v>0.5947365</v>
      </c>
      <c r="H66">
        <v>0.6507307</v>
      </c>
      <c r="I66">
        <v>63.602649999999997</v>
      </c>
      <c r="J66">
        <v>-6.3799300000000003E-2</v>
      </c>
      <c r="K66">
        <v>-2.7531799999999999E-2</v>
      </c>
      <c r="L66">
        <v>-2.4130000000000002E-3</v>
      </c>
      <c r="M66">
        <v>2.2705800000000002E-2</v>
      </c>
      <c r="N66">
        <v>5.8973299999999999E-2</v>
      </c>
      <c r="O66">
        <v>-7.8050999999999997E-3</v>
      </c>
      <c r="P66">
        <v>2.8462500000000002E-2</v>
      </c>
      <c r="Q66">
        <v>5.3581200000000002E-2</v>
      </c>
      <c r="R66">
        <v>7.8700000000000006E-2</v>
      </c>
      <c r="S66">
        <v>0.1149675</v>
      </c>
    </row>
    <row r="67" spans="1:19">
      <c r="A67" s="12">
        <v>41183</v>
      </c>
      <c r="B67" s="14">
        <v>6</v>
      </c>
      <c r="C67" t="s">
        <v>55</v>
      </c>
      <c r="D67" t="s">
        <v>52</v>
      </c>
      <c r="E67" t="str">
        <f t="shared" ref="E67:E130" si="1">CONCATENATE(A67,B67,C67,D67)</f>
        <v>411836Average Per DeviceAll</v>
      </c>
      <c r="F67">
        <v>0.56633420000000001</v>
      </c>
      <c r="G67" s="9">
        <v>0.5703435</v>
      </c>
      <c r="H67">
        <v>0.58222739999999995</v>
      </c>
      <c r="I67">
        <v>63.725850000000001</v>
      </c>
      <c r="J67">
        <v>-5.2543100000000002E-2</v>
      </c>
      <c r="K67">
        <v>-1.9131499999999999E-2</v>
      </c>
      <c r="L67">
        <v>4.0093000000000004E-3</v>
      </c>
      <c r="M67">
        <v>2.71501E-2</v>
      </c>
      <c r="N67">
        <v>6.0561799999999999E-2</v>
      </c>
      <c r="O67">
        <v>-4.06592E-2</v>
      </c>
      <c r="P67">
        <v>-7.2474999999999996E-3</v>
      </c>
      <c r="Q67">
        <v>1.5893299999999999E-2</v>
      </c>
      <c r="R67">
        <v>3.9034100000000002E-2</v>
      </c>
      <c r="S67">
        <v>7.2445700000000002E-2</v>
      </c>
    </row>
    <row r="68" spans="1:19">
      <c r="A68" s="12">
        <v>41183</v>
      </c>
      <c r="B68" s="14">
        <v>6</v>
      </c>
      <c r="C68" t="s">
        <v>54</v>
      </c>
      <c r="D68" t="s">
        <v>58</v>
      </c>
      <c r="E68" t="str">
        <f t="shared" si="1"/>
        <v>411836Average Per Premise100% Cycling</v>
      </c>
      <c r="F68">
        <v>0.63801969999999997</v>
      </c>
      <c r="G68" s="9">
        <v>0.64950699999999995</v>
      </c>
      <c r="H68">
        <v>0.61727180000000004</v>
      </c>
      <c r="I68">
        <v>63.835090000000001</v>
      </c>
      <c r="J68">
        <v>-4.0778599999999998E-2</v>
      </c>
      <c r="K68">
        <v>-9.8995000000000003E-3</v>
      </c>
      <c r="L68">
        <v>1.1487199999999999E-2</v>
      </c>
      <c r="M68">
        <v>3.2874E-2</v>
      </c>
      <c r="N68">
        <v>6.3753099999999993E-2</v>
      </c>
      <c r="O68">
        <v>-7.3013800000000004E-2</v>
      </c>
      <c r="P68">
        <v>-4.2134699999999997E-2</v>
      </c>
      <c r="Q68">
        <v>-2.0747999999999999E-2</v>
      </c>
      <c r="R68">
        <v>6.3880000000000002E-4</v>
      </c>
      <c r="S68">
        <v>3.1517900000000001E-2</v>
      </c>
    </row>
    <row r="69" spans="1:19">
      <c r="A69" s="12">
        <v>41183</v>
      </c>
      <c r="B69" s="14">
        <v>6</v>
      </c>
      <c r="C69" t="s">
        <v>54</v>
      </c>
      <c r="D69" t="s">
        <v>57</v>
      </c>
      <c r="E69" t="str">
        <f t="shared" si="1"/>
        <v>411836Average Per Premise50% Cycling</v>
      </c>
      <c r="F69">
        <v>0.69568969999999997</v>
      </c>
      <c r="G69" s="9">
        <v>0.69287849999999995</v>
      </c>
      <c r="H69">
        <v>0.75811280000000003</v>
      </c>
      <c r="I69">
        <v>63.602649999999997</v>
      </c>
      <c r="J69">
        <v>-6.4197500000000005E-2</v>
      </c>
      <c r="K69">
        <v>-2.793E-2</v>
      </c>
      <c r="L69">
        <v>-2.8111999999999998E-3</v>
      </c>
      <c r="M69">
        <v>2.23076E-2</v>
      </c>
      <c r="N69">
        <v>5.8575099999999998E-2</v>
      </c>
      <c r="O69">
        <v>1.0368E-3</v>
      </c>
      <c r="P69">
        <v>3.7304299999999999E-2</v>
      </c>
      <c r="Q69">
        <v>6.2423100000000002E-2</v>
      </c>
      <c r="R69">
        <v>8.7541900000000006E-2</v>
      </c>
      <c r="S69">
        <v>0.1238094</v>
      </c>
    </row>
    <row r="70" spans="1:19">
      <c r="A70" s="12">
        <v>41183</v>
      </c>
      <c r="B70" s="14">
        <v>6</v>
      </c>
      <c r="C70" t="s">
        <v>54</v>
      </c>
      <c r="D70" t="s">
        <v>52</v>
      </c>
      <c r="E70" t="str">
        <f t="shared" si="1"/>
        <v>411836Average Per PremiseAll</v>
      </c>
      <c r="F70">
        <v>0.66512459999999995</v>
      </c>
      <c r="G70" s="9">
        <v>0.66989160000000003</v>
      </c>
      <c r="H70">
        <v>0.68346709999999999</v>
      </c>
      <c r="I70">
        <v>63.725850000000001</v>
      </c>
      <c r="J70">
        <v>-5.1785499999999998E-2</v>
      </c>
      <c r="K70">
        <v>-1.8373799999999999E-2</v>
      </c>
      <c r="L70">
        <v>4.7670000000000004E-3</v>
      </c>
      <c r="M70">
        <v>2.79078E-2</v>
      </c>
      <c r="N70">
        <v>6.1319400000000003E-2</v>
      </c>
      <c r="O70">
        <v>-3.8210000000000001E-2</v>
      </c>
      <c r="P70">
        <v>-4.7984000000000004E-3</v>
      </c>
      <c r="Q70">
        <v>1.8342399999999998E-2</v>
      </c>
      <c r="R70">
        <v>4.1483300000000001E-2</v>
      </c>
      <c r="S70">
        <v>7.48949E-2</v>
      </c>
    </row>
    <row r="71" spans="1:19">
      <c r="A71" s="12">
        <v>41183</v>
      </c>
      <c r="B71" s="14">
        <v>6</v>
      </c>
      <c r="C71" t="s">
        <v>56</v>
      </c>
      <c r="D71" t="s">
        <v>58</v>
      </c>
      <c r="E71" t="str">
        <f t="shared" si="1"/>
        <v>411836Average Per Ton100% Cycling</v>
      </c>
      <c r="F71">
        <v>0.14905309999999999</v>
      </c>
      <c r="G71" s="9">
        <v>0.1517367</v>
      </c>
      <c r="H71">
        <v>0.144206</v>
      </c>
      <c r="I71">
        <v>63.835090000000001</v>
      </c>
      <c r="J71">
        <v>-4.95822E-2</v>
      </c>
      <c r="K71">
        <v>-1.87031E-2</v>
      </c>
      <c r="L71">
        <v>2.6836E-3</v>
      </c>
      <c r="M71">
        <v>2.4070399999999999E-2</v>
      </c>
      <c r="N71">
        <v>5.4949499999999998E-2</v>
      </c>
      <c r="O71">
        <v>-5.7112900000000001E-2</v>
      </c>
      <c r="P71">
        <v>-2.6233900000000001E-2</v>
      </c>
      <c r="Q71">
        <v>-4.8471E-3</v>
      </c>
      <c r="R71">
        <v>1.6539700000000001E-2</v>
      </c>
      <c r="S71">
        <v>4.7418799999999997E-2</v>
      </c>
    </row>
    <row r="72" spans="1:19">
      <c r="A72" s="12">
        <v>41183</v>
      </c>
      <c r="B72" s="14">
        <v>6</v>
      </c>
      <c r="C72" t="s">
        <v>56</v>
      </c>
      <c r="D72" t="s">
        <v>57</v>
      </c>
      <c r="E72" t="str">
        <f t="shared" si="1"/>
        <v>411836Average Per Ton50% Cycling</v>
      </c>
      <c r="F72">
        <v>0.17203930000000001</v>
      </c>
      <c r="G72" s="9">
        <v>0.1713442</v>
      </c>
      <c r="H72">
        <v>0.18747620000000001</v>
      </c>
      <c r="I72">
        <v>63.602649999999997</v>
      </c>
      <c r="J72">
        <v>-6.2081499999999998E-2</v>
      </c>
      <c r="K72">
        <v>-2.5814E-2</v>
      </c>
      <c r="L72">
        <v>-6.9519999999999998E-4</v>
      </c>
      <c r="M72">
        <v>2.44236E-2</v>
      </c>
      <c r="N72">
        <v>6.0691099999999998E-2</v>
      </c>
      <c r="O72">
        <v>-4.5949499999999997E-2</v>
      </c>
      <c r="P72">
        <v>-9.6819999999999996E-3</v>
      </c>
      <c r="Q72">
        <v>1.5436800000000001E-2</v>
      </c>
      <c r="R72">
        <v>4.0555599999999997E-2</v>
      </c>
      <c r="S72">
        <v>7.6823100000000005E-2</v>
      </c>
    </row>
    <row r="73" spans="1:19">
      <c r="A73" s="12">
        <v>41183</v>
      </c>
      <c r="B73" s="14">
        <v>6</v>
      </c>
      <c r="C73" t="s">
        <v>56</v>
      </c>
      <c r="D73" t="s">
        <v>52</v>
      </c>
      <c r="E73" t="str">
        <f t="shared" si="1"/>
        <v>411836Average Per TonAll</v>
      </c>
      <c r="F73">
        <v>0.15985659999999999</v>
      </c>
      <c r="G73" s="9">
        <v>0.16095219999999999</v>
      </c>
      <c r="H73">
        <v>0.16454299999999999</v>
      </c>
      <c r="I73">
        <v>63.725850000000001</v>
      </c>
      <c r="J73">
        <v>-5.5456900000000003E-2</v>
      </c>
      <c r="K73">
        <v>-2.2045200000000001E-2</v>
      </c>
      <c r="L73">
        <v>1.0956E-3</v>
      </c>
      <c r="M73">
        <v>2.4236400000000002E-2</v>
      </c>
      <c r="N73">
        <v>5.7647999999999998E-2</v>
      </c>
      <c r="O73">
        <v>-5.1866099999999998E-2</v>
      </c>
      <c r="P73">
        <v>-1.8454499999999999E-2</v>
      </c>
      <c r="Q73">
        <v>4.6863E-3</v>
      </c>
      <c r="R73">
        <v>2.78272E-2</v>
      </c>
      <c r="S73">
        <v>6.1238800000000003E-2</v>
      </c>
    </row>
    <row r="74" spans="1:19">
      <c r="A74" s="12">
        <v>41183</v>
      </c>
      <c r="B74" s="14">
        <v>7</v>
      </c>
      <c r="C74" t="s">
        <v>63</v>
      </c>
      <c r="D74" t="s">
        <v>58</v>
      </c>
      <c r="E74" t="str">
        <f t="shared" si="1"/>
        <v>411837Aggregate100% Cycling</v>
      </c>
      <c r="F74">
        <v>10.0002</v>
      </c>
      <c r="G74" s="9">
        <v>9.1058959999999995</v>
      </c>
      <c r="H74">
        <v>8.653969</v>
      </c>
      <c r="I74">
        <v>63.533349999999999</v>
      </c>
      <c r="J74">
        <v>-1.6148020000000001</v>
      </c>
      <c r="K74">
        <v>-1.189127</v>
      </c>
      <c r="L74">
        <v>-0.89430569999999998</v>
      </c>
      <c r="M74">
        <v>-0.59948429999999997</v>
      </c>
      <c r="N74">
        <v>-0.17380909999999999</v>
      </c>
      <c r="O74">
        <v>-2.0667300000000002</v>
      </c>
      <c r="P74">
        <v>-1.6410549999999999</v>
      </c>
      <c r="Q74">
        <v>-1.346233</v>
      </c>
      <c r="R74">
        <v>-1.051412</v>
      </c>
      <c r="S74">
        <v>-0.62573679999999998</v>
      </c>
    </row>
    <row r="75" spans="1:19">
      <c r="A75" s="12">
        <v>41183</v>
      </c>
      <c r="B75" s="14">
        <v>7</v>
      </c>
      <c r="C75" t="s">
        <v>63</v>
      </c>
      <c r="D75" t="s">
        <v>57</v>
      </c>
      <c r="E75" t="str">
        <f t="shared" si="1"/>
        <v>411837Aggregate50% Cycling</v>
      </c>
      <c r="F75">
        <v>9.2798920000000003</v>
      </c>
      <c r="G75" s="9">
        <v>9.2019070000000003</v>
      </c>
      <c r="H75">
        <v>10.06826</v>
      </c>
      <c r="I75">
        <v>63.062449999999998</v>
      </c>
      <c r="J75">
        <v>-0.92684460000000002</v>
      </c>
      <c r="K75">
        <v>-0.42533120000000002</v>
      </c>
      <c r="L75">
        <v>-7.7984600000000001E-2</v>
      </c>
      <c r="M75">
        <v>0.26936199999999999</v>
      </c>
      <c r="N75">
        <v>0.77087539999999999</v>
      </c>
      <c r="O75">
        <v>-6.0487899999999997E-2</v>
      </c>
      <c r="P75">
        <v>0.44102550000000001</v>
      </c>
      <c r="Q75">
        <v>0.78837210000000002</v>
      </c>
      <c r="R75">
        <v>1.1357189999999999</v>
      </c>
      <c r="S75">
        <v>1.637232</v>
      </c>
    </row>
    <row r="76" spans="1:19">
      <c r="A76" s="12">
        <v>41183</v>
      </c>
      <c r="B76" s="14">
        <v>7</v>
      </c>
      <c r="C76" t="s">
        <v>63</v>
      </c>
      <c r="D76" t="s">
        <v>52</v>
      </c>
      <c r="E76" t="str">
        <f t="shared" si="1"/>
        <v>411837AggregateAll</v>
      </c>
      <c r="F76">
        <v>19.285270000000001</v>
      </c>
      <c r="G76" s="9">
        <v>18.319430000000001</v>
      </c>
      <c r="H76">
        <v>18.745439999999999</v>
      </c>
      <c r="I76">
        <v>63.31203</v>
      </c>
      <c r="J76">
        <v>-2.5372279999999998</v>
      </c>
      <c r="K76">
        <v>-1.60884</v>
      </c>
      <c r="L76">
        <v>-0.96584099999999995</v>
      </c>
      <c r="M76">
        <v>-0.32284239999999997</v>
      </c>
      <c r="N76">
        <v>0.60554540000000001</v>
      </c>
      <c r="O76">
        <v>-2.1112129999999998</v>
      </c>
      <c r="P76">
        <v>-1.182825</v>
      </c>
      <c r="Q76">
        <v>-0.53982649999999999</v>
      </c>
      <c r="R76">
        <v>0.1031721</v>
      </c>
      <c r="S76">
        <v>1.03156</v>
      </c>
    </row>
    <row r="77" spans="1:19">
      <c r="A77" s="12">
        <v>41183</v>
      </c>
      <c r="B77" s="14">
        <v>7</v>
      </c>
      <c r="C77" t="s">
        <v>55</v>
      </c>
      <c r="D77" t="s">
        <v>58</v>
      </c>
      <c r="E77" t="str">
        <f t="shared" si="1"/>
        <v>411837Average Per Device100% Cycling</v>
      </c>
      <c r="F77">
        <v>0.68965719999999997</v>
      </c>
      <c r="G77" s="9">
        <v>0.62798200000000004</v>
      </c>
      <c r="H77">
        <v>0.59681499999999998</v>
      </c>
      <c r="I77">
        <v>63.533349999999999</v>
      </c>
      <c r="J77">
        <v>-0.12049120000000001</v>
      </c>
      <c r="K77">
        <v>-8.5742200000000005E-2</v>
      </c>
      <c r="L77">
        <v>-6.1675199999999999E-2</v>
      </c>
      <c r="M77">
        <v>-3.7608099999999998E-2</v>
      </c>
      <c r="N77">
        <v>-2.8590999999999998E-3</v>
      </c>
      <c r="O77">
        <v>-0.15165809999999999</v>
      </c>
      <c r="P77">
        <v>-0.1169092</v>
      </c>
      <c r="Q77">
        <v>-9.2842099999999997E-2</v>
      </c>
      <c r="R77">
        <v>-6.8775100000000006E-2</v>
      </c>
      <c r="S77">
        <v>-3.4026099999999997E-2</v>
      </c>
    </row>
    <row r="78" spans="1:19">
      <c r="A78" s="12">
        <v>41183</v>
      </c>
      <c r="B78" s="14">
        <v>7</v>
      </c>
      <c r="C78" t="s">
        <v>55</v>
      </c>
      <c r="D78" t="s">
        <v>57</v>
      </c>
      <c r="E78" t="str">
        <f t="shared" si="1"/>
        <v>411837Average Per Device50% Cycling</v>
      </c>
      <c r="F78">
        <v>0.74596850000000003</v>
      </c>
      <c r="G78" s="9">
        <v>0.73969969999999996</v>
      </c>
      <c r="H78">
        <v>0.80934220000000001</v>
      </c>
      <c r="I78">
        <v>63.062449999999998</v>
      </c>
      <c r="J78">
        <v>-8.5764999999999994E-2</v>
      </c>
      <c r="K78">
        <v>-3.8797999999999999E-2</v>
      </c>
      <c r="L78">
        <v>-6.2687999999999997E-3</v>
      </c>
      <c r="M78">
        <v>2.62604E-2</v>
      </c>
      <c r="N78">
        <v>7.3227399999999998E-2</v>
      </c>
      <c r="O78">
        <v>-1.6122500000000001E-2</v>
      </c>
      <c r="P78">
        <v>3.08445E-2</v>
      </c>
      <c r="Q78">
        <v>6.3373700000000005E-2</v>
      </c>
      <c r="R78">
        <v>9.5902899999999999E-2</v>
      </c>
      <c r="S78">
        <v>0.14286979999999999</v>
      </c>
    </row>
    <row r="79" spans="1:19">
      <c r="A79" s="12">
        <v>41183</v>
      </c>
      <c r="B79" s="14">
        <v>7</v>
      </c>
      <c r="C79" t="s">
        <v>55</v>
      </c>
      <c r="D79" t="s">
        <v>52</v>
      </c>
      <c r="E79" t="str">
        <f t="shared" si="1"/>
        <v>411837Average Per DeviceAll</v>
      </c>
      <c r="F79">
        <v>0.71612350000000002</v>
      </c>
      <c r="G79" s="9">
        <v>0.68048929999999996</v>
      </c>
      <c r="H79">
        <v>0.69670279999999996</v>
      </c>
      <c r="I79">
        <v>63.31203</v>
      </c>
      <c r="J79">
        <v>-0.1041699</v>
      </c>
      <c r="K79">
        <v>-6.3678399999999996E-2</v>
      </c>
      <c r="L79">
        <v>-3.5634199999999998E-2</v>
      </c>
      <c r="M79">
        <v>-7.5899000000000001E-3</v>
      </c>
      <c r="N79">
        <v>3.29015E-2</v>
      </c>
      <c r="O79">
        <v>-8.7956400000000004E-2</v>
      </c>
      <c r="P79">
        <v>-4.7464899999999997E-2</v>
      </c>
      <c r="Q79">
        <v>-1.9420699999999999E-2</v>
      </c>
      <c r="R79">
        <v>8.6236000000000004E-3</v>
      </c>
      <c r="S79">
        <v>4.9114999999999999E-2</v>
      </c>
    </row>
    <row r="80" spans="1:19">
      <c r="A80" s="12">
        <v>41183</v>
      </c>
      <c r="B80" s="14">
        <v>7</v>
      </c>
      <c r="C80" t="s">
        <v>54</v>
      </c>
      <c r="D80" t="s">
        <v>58</v>
      </c>
      <c r="E80" t="str">
        <f t="shared" si="1"/>
        <v>411837Average Per Premise100% Cycling</v>
      </c>
      <c r="F80">
        <v>0.81634300000000004</v>
      </c>
      <c r="G80" s="9">
        <v>0.74333850000000001</v>
      </c>
      <c r="H80">
        <v>0.70644640000000003</v>
      </c>
      <c r="I80">
        <v>63.533349999999999</v>
      </c>
      <c r="J80">
        <v>-0.13182060000000001</v>
      </c>
      <c r="K80">
        <v>-9.7071599999999994E-2</v>
      </c>
      <c r="L80">
        <v>-7.30045E-2</v>
      </c>
      <c r="M80">
        <v>-4.8937500000000002E-2</v>
      </c>
      <c r="N80">
        <v>-1.41885E-2</v>
      </c>
      <c r="O80">
        <v>-0.16871259999999999</v>
      </c>
      <c r="P80">
        <v>-0.13396359999999999</v>
      </c>
      <c r="Q80">
        <v>-0.1098966</v>
      </c>
      <c r="R80">
        <v>-8.5829500000000003E-2</v>
      </c>
      <c r="S80">
        <v>-5.1080599999999997E-2</v>
      </c>
    </row>
    <row r="81" spans="1:19">
      <c r="A81" s="12">
        <v>41183</v>
      </c>
      <c r="B81" s="14">
        <v>7</v>
      </c>
      <c r="C81" t="s">
        <v>54</v>
      </c>
      <c r="D81" t="s">
        <v>57</v>
      </c>
      <c r="E81" t="str">
        <f t="shared" si="1"/>
        <v>411837Average Per Premise50% Cycling</v>
      </c>
      <c r="F81">
        <v>0.86906649999999996</v>
      </c>
      <c r="G81" s="9">
        <v>0.86176319999999995</v>
      </c>
      <c r="H81">
        <v>0.94289789999999996</v>
      </c>
      <c r="I81">
        <v>63.062449999999998</v>
      </c>
      <c r="J81">
        <v>-8.6799500000000002E-2</v>
      </c>
      <c r="K81">
        <v>-3.98325E-2</v>
      </c>
      <c r="L81">
        <v>-7.3033000000000004E-3</v>
      </c>
      <c r="M81">
        <v>2.5225899999999999E-2</v>
      </c>
      <c r="N81">
        <v>7.2192900000000004E-2</v>
      </c>
      <c r="O81">
        <v>-5.6646999999999999E-3</v>
      </c>
      <c r="P81">
        <v>4.13023E-2</v>
      </c>
      <c r="Q81">
        <v>7.3831400000000005E-2</v>
      </c>
      <c r="R81">
        <v>0.1063606</v>
      </c>
      <c r="S81">
        <v>0.15332760000000001</v>
      </c>
    </row>
    <row r="82" spans="1:19">
      <c r="A82" s="12">
        <v>41183</v>
      </c>
      <c r="B82" s="14">
        <v>7</v>
      </c>
      <c r="C82" t="s">
        <v>54</v>
      </c>
      <c r="D82" t="s">
        <v>52</v>
      </c>
      <c r="E82" t="str">
        <f t="shared" si="1"/>
        <v>411837Average Per PremiseAll</v>
      </c>
      <c r="F82">
        <v>0.84112299999999995</v>
      </c>
      <c r="G82" s="9">
        <v>0.79899810000000004</v>
      </c>
      <c r="H82">
        <v>0.81757860000000004</v>
      </c>
      <c r="I82">
        <v>63.31203</v>
      </c>
      <c r="J82">
        <v>-0.1106607</v>
      </c>
      <c r="K82">
        <v>-7.0169200000000001E-2</v>
      </c>
      <c r="L82">
        <v>-4.2125000000000003E-2</v>
      </c>
      <c r="M82">
        <v>-1.40807E-2</v>
      </c>
      <c r="N82">
        <v>2.6410699999999999E-2</v>
      </c>
      <c r="O82">
        <v>-9.2080099999999998E-2</v>
      </c>
      <c r="P82">
        <v>-5.1588700000000001E-2</v>
      </c>
      <c r="Q82">
        <v>-2.35444E-2</v>
      </c>
      <c r="R82">
        <v>4.4998E-3</v>
      </c>
      <c r="S82">
        <v>4.4991299999999998E-2</v>
      </c>
    </row>
    <row r="83" spans="1:19">
      <c r="A83" s="12">
        <v>41183</v>
      </c>
      <c r="B83" s="14">
        <v>7</v>
      </c>
      <c r="C83" t="s">
        <v>56</v>
      </c>
      <c r="D83" t="s">
        <v>58</v>
      </c>
      <c r="E83" t="str">
        <f t="shared" si="1"/>
        <v>411837Average Per Ton100% Cycling</v>
      </c>
      <c r="F83">
        <v>0.19071260000000001</v>
      </c>
      <c r="G83" s="9">
        <v>0.17365739999999999</v>
      </c>
      <c r="H83">
        <v>0.16503880000000001</v>
      </c>
      <c r="I83">
        <v>63.533349999999999</v>
      </c>
      <c r="J83">
        <v>-7.58712E-2</v>
      </c>
      <c r="K83">
        <v>-4.1122199999999998E-2</v>
      </c>
      <c r="L83">
        <v>-1.70552E-2</v>
      </c>
      <c r="M83">
        <v>7.0118000000000003E-3</v>
      </c>
      <c r="N83">
        <v>4.1760800000000001E-2</v>
      </c>
      <c r="O83">
        <v>-8.4489900000000007E-2</v>
      </c>
      <c r="P83">
        <v>-4.9740899999999998E-2</v>
      </c>
      <c r="Q83">
        <v>-2.5673899999999999E-2</v>
      </c>
      <c r="R83">
        <v>-1.6068E-3</v>
      </c>
      <c r="S83">
        <v>3.3142199999999997E-2</v>
      </c>
    </row>
    <row r="84" spans="1:19">
      <c r="A84" s="12">
        <v>41183</v>
      </c>
      <c r="B84" s="14">
        <v>7</v>
      </c>
      <c r="C84" t="s">
        <v>56</v>
      </c>
      <c r="D84" t="s">
        <v>57</v>
      </c>
      <c r="E84" t="str">
        <f t="shared" si="1"/>
        <v>411837Average Per Ton50% Cycling</v>
      </c>
      <c r="F84">
        <v>0.2149142</v>
      </c>
      <c r="G84" s="9">
        <v>0.2131082</v>
      </c>
      <c r="H84">
        <v>0.2331723</v>
      </c>
      <c r="I84">
        <v>63.062449999999998</v>
      </c>
      <c r="J84">
        <v>-8.1302200000000005E-2</v>
      </c>
      <c r="K84">
        <v>-3.4335200000000003E-2</v>
      </c>
      <c r="L84">
        <v>-1.8060999999999999E-3</v>
      </c>
      <c r="M84">
        <v>3.07231E-2</v>
      </c>
      <c r="N84">
        <v>7.7690099999999998E-2</v>
      </c>
      <c r="O84">
        <v>-6.1238099999999997E-2</v>
      </c>
      <c r="P84">
        <v>-1.42712E-2</v>
      </c>
      <c r="Q84">
        <v>1.8258E-2</v>
      </c>
      <c r="R84">
        <v>5.0787199999999998E-2</v>
      </c>
      <c r="S84">
        <v>9.7754199999999999E-2</v>
      </c>
    </row>
    <row r="85" spans="1:19">
      <c r="A85" s="12">
        <v>41183</v>
      </c>
      <c r="B85" s="14">
        <v>7</v>
      </c>
      <c r="C85" t="s">
        <v>56</v>
      </c>
      <c r="D85" t="s">
        <v>52</v>
      </c>
      <c r="E85" t="str">
        <f t="shared" si="1"/>
        <v>411837Average Per TonAll</v>
      </c>
      <c r="F85">
        <v>0.2020874</v>
      </c>
      <c r="G85" s="9">
        <v>0.19219929999999999</v>
      </c>
      <c r="H85">
        <v>0.1970615</v>
      </c>
      <c r="I85">
        <v>63.31203</v>
      </c>
      <c r="J85">
        <v>-7.8423800000000002E-2</v>
      </c>
      <c r="K85">
        <v>-3.7932300000000002E-2</v>
      </c>
      <c r="L85">
        <v>-9.8881000000000004E-3</v>
      </c>
      <c r="M85">
        <v>1.8156200000000001E-2</v>
      </c>
      <c r="N85">
        <v>5.8647600000000001E-2</v>
      </c>
      <c r="O85">
        <v>-7.3561600000000005E-2</v>
      </c>
      <c r="P85">
        <v>-3.3070099999999998E-2</v>
      </c>
      <c r="Q85">
        <v>-5.0258999999999998E-3</v>
      </c>
      <c r="R85">
        <v>2.3018400000000001E-2</v>
      </c>
      <c r="S85">
        <v>6.3509800000000005E-2</v>
      </c>
    </row>
    <row r="86" spans="1:19">
      <c r="A86" s="12">
        <v>41183</v>
      </c>
      <c r="B86" s="14">
        <v>8</v>
      </c>
      <c r="C86" t="s">
        <v>63</v>
      </c>
      <c r="D86" t="s">
        <v>58</v>
      </c>
      <c r="E86" t="str">
        <f t="shared" si="1"/>
        <v>411838Aggregate100% Cycling</v>
      </c>
      <c r="F86">
        <v>10.419230000000001</v>
      </c>
      <c r="G86" s="9">
        <v>9.1984949999999994</v>
      </c>
      <c r="H86">
        <v>8.7419720000000005</v>
      </c>
      <c r="I86">
        <v>70.52901</v>
      </c>
      <c r="J86">
        <v>-2.0843729999999998</v>
      </c>
      <c r="K86">
        <v>-1.5741309999999999</v>
      </c>
      <c r="L86">
        <v>-1.220739</v>
      </c>
      <c r="M86">
        <v>-0.86734739999999999</v>
      </c>
      <c r="N86">
        <v>-0.35710579999999997</v>
      </c>
      <c r="O86">
        <v>-2.540896</v>
      </c>
      <c r="P86">
        <v>-2.0306540000000002</v>
      </c>
      <c r="Q86">
        <v>-1.677262</v>
      </c>
      <c r="R86">
        <v>-1.323871</v>
      </c>
      <c r="S86">
        <v>-0.81362909999999999</v>
      </c>
    </row>
    <row r="87" spans="1:19">
      <c r="A87" s="12">
        <v>41183</v>
      </c>
      <c r="B87" s="14">
        <v>8</v>
      </c>
      <c r="C87" t="s">
        <v>63</v>
      </c>
      <c r="D87" t="s">
        <v>57</v>
      </c>
      <c r="E87" t="str">
        <f t="shared" si="1"/>
        <v>411838Aggregate50% Cycling</v>
      </c>
      <c r="F87">
        <v>9.3574509999999993</v>
      </c>
      <c r="G87" s="9">
        <v>8.9580559999999991</v>
      </c>
      <c r="H87">
        <v>9.8014550000000007</v>
      </c>
      <c r="I87">
        <v>70.118620000000007</v>
      </c>
      <c r="J87">
        <v>-1.2491019999999999</v>
      </c>
      <c r="K87">
        <v>-0.74708819999999998</v>
      </c>
      <c r="L87">
        <v>-0.39939479999999999</v>
      </c>
      <c r="M87">
        <v>-5.1701499999999997E-2</v>
      </c>
      <c r="N87">
        <v>0.4503124</v>
      </c>
      <c r="O87">
        <v>-0.4057037</v>
      </c>
      <c r="P87">
        <v>9.6310199999999999E-2</v>
      </c>
      <c r="Q87">
        <v>0.4440036</v>
      </c>
      <c r="R87">
        <v>0.79169690000000004</v>
      </c>
      <c r="S87">
        <v>1.2937110000000001</v>
      </c>
    </row>
    <row r="88" spans="1:19">
      <c r="A88" s="12">
        <v>41183</v>
      </c>
      <c r="B88" s="14">
        <v>8</v>
      </c>
      <c r="C88" t="s">
        <v>63</v>
      </c>
      <c r="D88" t="s">
        <v>52</v>
      </c>
      <c r="E88" t="str">
        <f t="shared" si="1"/>
        <v>411838AggregateAll</v>
      </c>
      <c r="F88">
        <v>19.779219999999999</v>
      </c>
      <c r="G88" s="9">
        <v>18.165189999999999</v>
      </c>
      <c r="H88">
        <v>18.563479999999998</v>
      </c>
      <c r="I88">
        <v>70.336129999999997</v>
      </c>
      <c r="J88">
        <v>-3.328255</v>
      </c>
      <c r="K88">
        <v>-2.3154729999999999</v>
      </c>
      <c r="L88">
        <v>-1.6140239999999999</v>
      </c>
      <c r="M88">
        <v>-0.912574</v>
      </c>
      <c r="N88">
        <v>0.1002078</v>
      </c>
      <c r="O88">
        <v>-2.9299689999999998</v>
      </c>
      <c r="P88">
        <v>-1.917187</v>
      </c>
      <c r="Q88">
        <v>-1.2157370000000001</v>
      </c>
      <c r="R88">
        <v>-0.51428770000000001</v>
      </c>
      <c r="S88">
        <v>0.4984942</v>
      </c>
    </row>
    <row r="89" spans="1:19">
      <c r="A89" s="12">
        <v>41183</v>
      </c>
      <c r="B89" s="14">
        <v>8</v>
      </c>
      <c r="C89" t="s">
        <v>55</v>
      </c>
      <c r="D89" t="s">
        <v>58</v>
      </c>
      <c r="E89" t="str">
        <f t="shared" si="1"/>
        <v>411838Average Per Device100% Cycling</v>
      </c>
      <c r="F89">
        <v>0.71855550000000001</v>
      </c>
      <c r="G89" s="9">
        <v>0.63436800000000004</v>
      </c>
      <c r="H89">
        <v>0.60288419999999998</v>
      </c>
      <c r="I89">
        <v>70.52901</v>
      </c>
      <c r="J89">
        <v>-0.1546881</v>
      </c>
      <c r="K89">
        <v>-0.11303580000000001</v>
      </c>
      <c r="L89">
        <v>-8.4187399999999996E-2</v>
      </c>
      <c r="M89">
        <v>-5.5339100000000002E-2</v>
      </c>
      <c r="N89">
        <v>-1.3686800000000001E-2</v>
      </c>
      <c r="O89">
        <v>-0.186172</v>
      </c>
      <c r="P89">
        <v>-0.1445196</v>
      </c>
      <c r="Q89">
        <v>-0.1156713</v>
      </c>
      <c r="R89">
        <v>-8.6822999999999997E-2</v>
      </c>
      <c r="S89">
        <v>-4.5170599999999998E-2</v>
      </c>
    </row>
    <row r="90" spans="1:19">
      <c r="A90" s="12">
        <v>41183</v>
      </c>
      <c r="B90" s="14">
        <v>8</v>
      </c>
      <c r="C90" t="s">
        <v>55</v>
      </c>
      <c r="D90" t="s">
        <v>57</v>
      </c>
      <c r="E90" t="str">
        <f t="shared" si="1"/>
        <v>411838Average Per Device50% Cycling</v>
      </c>
      <c r="F90">
        <v>0.75220319999999996</v>
      </c>
      <c r="G90" s="9">
        <v>0.72009769999999995</v>
      </c>
      <c r="H90">
        <v>0.7878946</v>
      </c>
      <c r="I90">
        <v>70.118620000000007</v>
      </c>
      <c r="J90">
        <v>-0.111681</v>
      </c>
      <c r="K90">
        <v>-6.4667199999999994E-2</v>
      </c>
      <c r="L90">
        <v>-3.2105500000000002E-2</v>
      </c>
      <c r="M90">
        <v>4.5609999999999997E-4</v>
      </c>
      <c r="N90">
        <v>4.7469999999999998E-2</v>
      </c>
      <c r="O90">
        <v>-4.3884100000000002E-2</v>
      </c>
      <c r="P90">
        <v>3.1297999999999999E-3</v>
      </c>
      <c r="Q90">
        <v>3.5691399999999998E-2</v>
      </c>
      <c r="R90">
        <v>6.8253099999999997E-2</v>
      </c>
      <c r="S90">
        <v>0.11526690000000001</v>
      </c>
    </row>
    <row r="91" spans="1:19">
      <c r="A91" s="12">
        <v>41183</v>
      </c>
      <c r="B91" s="14">
        <v>8</v>
      </c>
      <c r="C91" t="s">
        <v>55</v>
      </c>
      <c r="D91" t="s">
        <v>52</v>
      </c>
      <c r="E91" t="str">
        <f t="shared" si="1"/>
        <v>411838Average Per DeviceAll</v>
      </c>
      <c r="F91">
        <v>0.73436990000000002</v>
      </c>
      <c r="G91" s="9">
        <v>0.67466099999999996</v>
      </c>
      <c r="H91">
        <v>0.68983910000000004</v>
      </c>
      <c r="I91">
        <v>70.336129999999997</v>
      </c>
      <c r="J91">
        <v>-0.13447480000000001</v>
      </c>
      <c r="K91">
        <v>-9.0302499999999994E-2</v>
      </c>
      <c r="L91">
        <v>-5.9708900000000002E-2</v>
      </c>
      <c r="M91">
        <v>-2.91154E-2</v>
      </c>
      <c r="N91">
        <v>1.50569E-2</v>
      </c>
      <c r="O91">
        <v>-0.1192966</v>
      </c>
      <c r="P91">
        <v>-7.5124399999999994E-2</v>
      </c>
      <c r="Q91">
        <v>-4.4530800000000002E-2</v>
      </c>
      <c r="R91">
        <v>-1.39372E-2</v>
      </c>
      <c r="S91">
        <v>3.0235100000000001E-2</v>
      </c>
    </row>
    <row r="92" spans="1:19">
      <c r="A92" s="12">
        <v>41183</v>
      </c>
      <c r="B92" s="14">
        <v>8</v>
      </c>
      <c r="C92" t="s">
        <v>54</v>
      </c>
      <c r="D92" t="s">
        <v>58</v>
      </c>
      <c r="E92" t="str">
        <f t="shared" si="1"/>
        <v>411838Average Per Premise100% Cycling</v>
      </c>
      <c r="F92">
        <v>0.85054980000000002</v>
      </c>
      <c r="G92" s="9">
        <v>0.75089760000000005</v>
      </c>
      <c r="H92">
        <v>0.7136304</v>
      </c>
      <c r="I92">
        <v>70.52901</v>
      </c>
      <c r="J92">
        <v>-0.1701529</v>
      </c>
      <c r="K92">
        <v>-0.12850049999999999</v>
      </c>
      <c r="L92">
        <v>-9.9652199999999996E-2</v>
      </c>
      <c r="M92">
        <v>-7.0803900000000003E-2</v>
      </c>
      <c r="N92">
        <v>-2.91515E-2</v>
      </c>
      <c r="O92">
        <v>-0.2074201</v>
      </c>
      <c r="P92">
        <v>-0.16576769999999999</v>
      </c>
      <c r="Q92">
        <v>-0.1369194</v>
      </c>
      <c r="R92">
        <v>-0.1080711</v>
      </c>
      <c r="S92">
        <v>-6.6418699999999997E-2</v>
      </c>
    </row>
    <row r="93" spans="1:19">
      <c r="A93" s="12">
        <v>41183</v>
      </c>
      <c r="B93" s="14">
        <v>8</v>
      </c>
      <c r="C93" t="s">
        <v>54</v>
      </c>
      <c r="D93" t="s">
        <v>57</v>
      </c>
      <c r="E93" t="str">
        <f t="shared" si="1"/>
        <v>411838Average Per Premise50% Cycling</v>
      </c>
      <c r="F93">
        <v>0.87633000000000005</v>
      </c>
      <c r="G93" s="9">
        <v>0.83892639999999996</v>
      </c>
      <c r="H93">
        <v>0.91791109999999998</v>
      </c>
      <c r="I93">
        <v>70.118620000000007</v>
      </c>
      <c r="J93">
        <v>-0.116979</v>
      </c>
      <c r="K93">
        <v>-6.9965200000000005E-2</v>
      </c>
      <c r="L93">
        <v>-3.7403499999999999E-2</v>
      </c>
      <c r="M93">
        <v>-4.8418999999999997E-3</v>
      </c>
      <c r="N93">
        <v>4.2172000000000001E-2</v>
      </c>
      <c r="O93">
        <v>-3.7994399999999998E-2</v>
      </c>
      <c r="P93">
        <v>9.0194999999999997E-3</v>
      </c>
      <c r="Q93">
        <v>4.1581199999999999E-2</v>
      </c>
      <c r="R93">
        <v>7.4142799999999995E-2</v>
      </c>
      <c r="S93">
        <v>0.12115670000000001</v>
      </c>
    </row>
    <row r="94" spans="1:19">
      <c r="A94" s="12">
        <v>41183</v>
      </c>
      <c r="B94" s="14">
        <v>8</v>
      </c>
      <c r="C94" t="s">
        <v>54</v>
      </c>
      <c r="D94" t="s">
        <v>52</v>
      </c>
      <c r="E94" t="str">
        <f t="shared" si="1"/>
        <v>411838Average Per PremiseAll</v>
      </c>
      <c r="F94">
        <v>0.86266640000000006</v>
      </c>
      <c r="G94" s="9">
        <v>0.79227110000000001</v>
      </c>
      <c r="H94">
        <v>0.80964230000000004</v>
      </c>
      <c r="I94">
        <v>70.336129999999997</v>
      </c>
      <c r="J94">
        <v>-0.14516119999999999</v>
      </c>
      <c r="K94">
        <v>-0.10098890000000001</v>
      </c>
      <c r="L94">
        <v>-7.0395299999999994E-2</v>
      </c>
      <c r="M94">
        <v>-3.9801700000000002E-2</v>
      </c>
      <c r="N94">
        <v>4.3705000000000003E-3</v>
      </c>
      <c r="O94">
        <v>-0.12778999999999999</v>
      </c>
      <c r="P94">
        <v>-8.3617700000000003E-2</v>
      </c>
      <c r="Q94">
        <v>-5.3024099999999998E-2</v>
      </c>
      <c r="R94">
        <v>-2.2430599999999998E-2</v>
      </c>
      <c r="S94">
        <v>2.1741699999999999E-2</v>
      </c>
    </row>
    <row r="95" spans="1:19">
      <c r="A95" s="12">
        <v>41183</v>
      </c>
      <c r="B95" s="14">
        <v>8</v>
      </c>
      <c r="C95" t="s">
        <v>56</v>
      </c>
      <c r="D95" t="s">
        <v>58</v>
      </c>
      <c r="E95" t="str">
        <f t="shared" si="1"/>
        <v>411838Average Per Ton100% Cycling</v>
      </c>
      <c r="F95">
        <v>0.19870389999999999</v>
      </c>
      <c r="G95" s="9">
        <v>0.17542340000000001</v>
      </c>
      <c r="H95">
        <v>0.16671710000000001</v>
      </c>
      <c r="I95">
        <v>70.52901</v>
      </c>
      <c r="J95">
        <v>-9.3781199999999995E-2</v>
      </c>
      <c r="K95">
        <v>-5.2128899999999999E-2</v>
      </c>
      <c r="L95">
        <v>-2.3280599999999999E-2</v>
      </c>
      <c r="M95">
        <v>5.5677000000000001E-3</v>
      </c>
      <c r="N95">
        <v>4.7220100000000001E-2</v>
      </c>
      <c r="O95">
        <v>-0.1024875</v>
      </c>
      <c r="P95">
        <v>-6.0835199999999999E-2</v>
      </c>
      <c r="Q95">
        <v>-3.1986899999999999E-2</v>
      </c>
      <c r="R95">
        <v>-3.1386000000000001E-3</v>
      </c>
      <c r="S95">
        <v>3.8513800000000001E-2</v>
      </c>
    </row>
    <row r="96" spans="1:19">
      <c r="A96" s="12">
        <v>41183</v>
      </c>
      <c r="B96" s="14">
        <v>8</v>
      </c>
      <c r="C96" t="s">
        <v>56</v>
      </c>
      <c r="D96" t="s">
        <v>57</v>
      </c>
      <c r="E96" t="str">
        <f t="shared" si="1"/>
        <v>411838Average Per Ton50% Cycling</v>
      </c>
      <c r="F96">
        <v>0.2167105</v>
      </c>
      <c r="G96" s="9">
        <v>0.2074608</v>
      </c>
      <c r="H96">
        <v>0.22699320000000001</v>
      </c>
      <c r="I96">
        <v>70.118620000000007</v>
      </c>
      <c r="J96">
        <v>-8.8825200000000007E-2</v>
      </c>
      <c r="K96">
        <v>-4.1811300000000003E-2</v>
      </c>
      <c r="L96">
        <v>-9.2496000000000002E-3</v>
      </c>
      <c r="M96">
        <v>2.3311999999999999E-2</v>
      </c>
      <c r="N96">
        <v>7.0325899999999997E-2</v>
      </c>
      <c r="O96">
        <v>-6.9292800000000002E-2</v>
      </c>
      <c r="P96">
        <v>-2.2278900000000001E-2</v>
      </c>
      <c r="Q96">
        <v>1.0282700000000001E-2</v>
      </c>
      <c r="R96">
        <v>4.2844399999999998E-2</v>
      </c>
      <c r="S96">
        <v>8.9858199999999999E-2</v>
      </c>
    </row>
    <row r="97" spans="1:19">
      <c r="A97" s="12">
        <v>41183</v>
      </c>
      <c r="B97" s="14">
        <v>8</v>
      </c>
      <c r="C97" t="s">
        <v>56</v>
      </c>
      <c r="D97" t="s">
        <v>52</v>
      </c>
      <c r="E97" t="str">
        <f t="shared" si="1"/>
        <v>411838Average Per TonAll</v>
      </c>
      <c r="F97">
        <v>0.20716699999999999</v>
      </c>
      <c r="G97" s="9">
        <v>0.19048100000000001</v>
      </c>
      <c r="H97">
        <v>0.1950469</v>
      </c>
      <c r="I97">
        <v>70.336129999999997</v>
      </c>
      <c r="J97">
        <v>-9.1451900000000003E-2</v>
      </c>
      <c r="K97">
        <v>-4.7279599999999998E-2</v>
      </c>
      <c r="L97">
        <v>-1.6685999999999999E-2</v>
      </c>
      <c r="M97">
        <v>1.3907600000000001E-2</v>
      </c>
      <c r="N97">
        <v>5.8079800000000001E-2</v>
      </c>
      <c r="O97">
        <v>-8.6886000000000005E-2</v>
      </c>
      <c r="P97">
        <v>-4.27137E-2</v>
      </c>
      <c r="Q97">
        <v>-1.21201E-2</v>
      </c>
      <c r="R97">
        <v>1.8473400000000001E-2</v>
      </c>
      <c r="S97">
        <v>6.2645699999999999E-2</v>
      </c>
    </row>
    <row r="98" spans="1:19">
      <c r="A98" s="12">
        <v>41183</v>
      </c>
      <c r="B98" s="14">
        <v>9</v>
      </c>
      <c r="C98" t="s">
        <v>63</v>
      </c>
      <c r="D98" t="s">
        <v>58</v>
      </c>
      <c r="E98" t="str">
        <f t="shared" si="1"/>
        <v>411839Aggregate100% Cycling</v>
      </c>
      <c r="F98">
        <v>9.8368769999999994</v>
      </c>
      <c r="G98" s="9">
        <v>9.1344250000000002</v>
      </c>
      <c r="H98">
        <v>8.6810810000000007</v>
      </c>
      <c r="I98">
        <v>78.639930000000007</v>
      </c>
      <c r="J98">
        <v>-1.5897559999999999</v>
      </c>
      <c r="K98">
        <v>-1.0655300000000001</v>
      </c>
      <c r="L98">
        <v>-0.70245259999999998</v>
      </c>
      <c r="M98">
        <v>-0.33937499999999998</v>
      </c>
      <c r="N98" s="1">
        <v>0.1848513</v>
      </c>
      <c r="O98" s="1">
        <v>-2.0430999999999999</v>
      </c>
      <c r="P98">
        <v>-1.5188740000000001</v>
      </c>
      <c r="Q98">
        <v>-1.155796</v>
      </c>
      <c r="R98">
        <v>-0.79271849999999999</v>
      </c>
      <c r="S98">
        <v>-0.26849210000000001</v>
      </c>
    </row>
    <row r="99" spans="1:19">
      <c r="A99" s="12">
        <v>41183</v>
      </c>
      <c r="B99" s="14">
        <v>9</v>
      </c>
      <c r="C99" t="s">
        <v>63</v>
      </c>
      <c r="D99" t="s">
        <v>57</v>
      </c>
      <c r="E99" t="str">
        <f t="shared" si="1"/>
        <v>411839Aggregate50% Cycling</v>
      </c>
      <c r="F99">
        <v>9.4192920000000004</v>
      </c>
      <c r="G99" s="9">
        <v>8.9404679999999992</v>
      </c>
      <c r="H99">
        <v>9.7822099999999992</v>
      </c>
      <c r="I99">
        <v>78.050700000000006</v>
      </c>
      <c r="J99">
        <v>-1.441303</v>
      </c>
      <c r="K99">
        <v>-0.87266259999999996</v>
      </c>
      <c r="L99">
        <v>-0.47882419999999998</v>
      </c>
      <c r="M99">
        <v>-8.49858E-2</v>
      </c>
      <c r="N99" s="1">
        <v>0.48365439999999998</v>
      </c>
      <c r="O99" s="1">
        <v>-0.59956039999999999</v>
      </c>
      <c r="P99">
        <v>-3.0920300000000001E-2</v>
      </c>
      <c r="Q99">
        <v>0.36291810000000002</v>
      </c>
      <c r="R99">
        <v>0.75675650000000005</v>
      </c>
      <c r="S99">
        <v>1.3253969999999999</v>
      </c>
    </row>
    <row r="100" spans="1:19">
      <c r="A100" s="12">
        <v>41183</v>
      </c>
      <c r="B100" s="14">
        <v>9</v>
      </c>
      <c r="C100" t="s">
        <v>63</v>
      </c>
      <c r="D100" t="s">
        <v>52</v>
      </c>
      <c r="E100" t="str">
        <f t="shared" si="1"/>
        <v>411839AggregateAll</v>
      </c>
      <c r="F100">
        <v>19.263940000000002</v>
      </c>
      <c r="G100" s="9">
        <v>18.08389</v>
      </c>
      <c r="H100">
        <v>18.483650000000001</v>
      </c>
      <c r="I100">
        <v>78.363</v>
      </c>
      <c r="J100">
        <v>-3.0315699999999999</v>
      </c>
      <c r="K100">
        <v>-1.9376770000000001</v>
      </c>
      <c r="L100">
        <v>-1.18005</v>
      </c>
      <c r="M100">
        <v>-0.42242259999999998</v>
      </c>
      <c r="N100" s="1">
        <v>0.67147049999999997</v>
      </c>
      <c r="O100" s="1">
        <v>-2.6318000000000001</v>
      </c>
      <c r="P100">
        <v>-1.5379069999999999</v>
      </c>
      <c r="Q100">
        <v>-0.78028019999999998</v>
      </c>
      <c r="R100">
        <v>-2.2653300000000001E-2</v>
      </c>
      <c r="S100">
        <v>1.07124</v>
      </c>
    </row>
    <row r="101" spans="1:19">
      <c r="A101" s="12">
        <v>41183</v>
      </c>
      <c r="B101" s="14">
        <v>9</v>
      </c>
      <c r="C101" t="s">
        <v>55</v>
      </c>
      <c r="D101" t="s">
        <v>58</v>
      </c>
      <c r="E101" t="str">
        <f t="shared" si="1"/>
        <v>411839Average Per Device100% Cycling</v>
      </c>
      <c r="F101">
        <v>0.67839349999999998</v>
      </c>
      <c r="G101" s="9">
        <v>0.62994939999999999</v>
      </c>
      <c r="H101">
        <v>0.59868489999999996</v>
      </c>
      <c r="I101">
        <v>78.639930000000007</v>
      </c>
      <c r="J101">
        <v>-0.1208771</v>
      </c>
      <c r="K101">
        <v>-7.8083100000000003E-2</v>
      </c>
      <c r="L101">
        <v>-4.84442E-2</v>
      </c>
      <c r="M101">
        <v>-1.8805200000000001E-2</v>
      </c>
      <c r="N101" s="1">
        <v>2.3988800000000001E-2</v>
      </c>
      <c r="O101" s="1">
        <v>-0.15214159999999999</v>
      </c>
      <c r="P101">
        <v>-0.1093476</v>
      </c>
      <c r="Q101">
        <v>-7.9708600000000004E-2</v>
      </c>
      <c r="R101">
        <v>-5.0069700000000002E-2</v>
      </c>
      <c r="S101">
        <v>-7.2757000000000004E-3</v>
      </c>
    </row>
    <row r="102" spans="1:19">
      <c r="A102" s="12">
        <v>41183</v>
      </c>
      <c r="B102" s="14">
        <v>9</v>
      </c>
      <c r="C102" t="s">
        <v>55</v>
      </c>
      <c r="D102" t="s">
        <v>57</v>
      </c>
      <c r="E102" t="str">
        <f t="shared" si="1"/>
        <v>411839Average Per Device50% Cycling</v>
      </c>
      <c r="F102">
        <v>0.75717429999999997</v>
      </c>
      <c r="G102" s="9">
        <v>0.71868379999999998</v>
      </c>
      <c r="H102">
        <v>0.78634760000000004</v>
      </c>
      <c r="I102">
        <v>78.050700000000006</v>
      </c>
      <c r="J102">
        <v>-0.12862709999999999</v>
      </c>
      <c r="K102">
        <v>-7.5373700000000002E-2</v>
      </c>
      <c r="L102">
        <v>-3.8490499999999997E-2</v>
      </c>
      <c r="M102">
        <v>-1.6073999999999999E-3</v>
      </c>
      <c r="N102" s="1">
        <v>5.16461E-2</v>
      </c>
      <c r="O102" s="1">
        <v>-6.0963299999999998E-2</v>
      </c>
      <c r="P102">
        <v>-7.7098000000000002E-3</v>
      </c>
      <c r="Q102">
        <v>2.9173299999999999E-2</v>
      </c>
      <c r="R102">
        <v>6.6056500000000004E-2</v>
      </c>
      <c r="S102">
        <v>0.1193099</v>
      </c>
    </row>
    <row r="103" spans="1:19">
      <c r="A103" s="12">
        <v>41183</v>
      </c>
      <c r="B103" s="14">
        <v>9</v>
      </c>
      <c r="C103" t="s">
        <v>55</v>
      </c>
      <c r="D103" t="s">
        <v>52</v>
      </c>
      <c r="E103" t="str">
        <f t="shared" si="1"/>
        <v>411839Average Per DeviceAll</v>
      </c>
      <c r="F103">
        <v>0.71542050000000001</v>
      </c>
      <c r="G103" s="9">
        <v>0.67165459999999999</v>
      </c>
      <c r="H103">
        <v>0.68688640000000001</v>
      </c>
      <c r="I103">
        <v>78.363</v>
      </c>
      <c r="J103">
        <v>-0.12451959999999999</v>
      </c>
      <c r="K103">
        <v>-7.6809699999999995E-2</v>
      </c>
      <c r="L103">
        <v>-4.3765999999999999E-2</v>
      </c>
      <c r="M103">
        <v>-1.0722199999999999E-2</v>
      </c>
      <c r="N103" s="1">
        <v>3.6987699999999998E-2</v>
      </c>
      <c r="O103" s="1">
        <v>-0.1092878</v>
      </c>
      <c r="P103">
        <v>-6.1577899999999998E-2</v>
      </c>
      <c r="Q103">
        <v>-2.85341E-2</v>
      </c>
      <c r="R103">
        <v>4.5095999999999999E-3</v>
      </c>
      <c r="S103">
        <v>5.2219599999999998E-2</v>
      </c>
    </row>
    <row r="104" spans="1:19">
      <c r="A104" s="12">
        <v>41183</v>
      </c>
      <c r="B104" s="14">
        <v>9</v>
      </c>
      <c r="C104" t="s">
        <v>54</v>
      </c>
      <c r="D104" t="s">
        <v>58</v>
      </c>
      <c r="E104" t="str">
        <f t="shared" si="1"/>
        <v>411839Average Per Premise100% Cycling</v>
      </c>
      <c r="F104">
        <v>0.80301040000000001</v>
      </c>
      <c r="G104" s="9">
        <v>0.74566730000000003</v>
      </c>
      <c r="H104">
        <v>0.7086597</v>
      </c>
      <c r="I104">
        <v>78.639930000000007</v>
      </c>
      <c r="J104">
        <v>-0.129776</v>
      </c>
      <c r="K104">
        <v>-8.6982000000000004E-2</v>
      </c>
      <c r="L104">
        <v>-5.7343100000000001E-2</v>
      </c>
      <c r="M104">
        <v>-2.7704099999999999E-2</v>
      </c>
      <c r="N104" s="1">
        <v>1.50899E-2</v>
      </c>
      <c r="O104" s="1">
        <v>-0.16678370000000001</v>
      </c>
      <c r="P104">
        <v>-0.12398969999999999</v>
      </c>
      <c r="Q104">
        <v>-9.4350699999999996E-2</v>
      </c>
      <c r="R104">
        <v>-6.4711699999999997E-2</v>
      </c>
      <c r="S104">
        <v>-2.1917699999999998E-2</v>
      </c>
    </row>
    <row r="105" spans="1:19">
      <c r="A105" s="12">
        <v>41183</v>
      </c>
      <c r="B105" s="14">
        <v>9</v>
      </c>
      <c r="C105" t="s">
        <v>54</v>
      </c>
      <c r="D105" t="s">
        <v>57</v>
      </c>
      <c r="E105" t="str">
        <f t="shared" si="1"/>
        <v>411839Average Per Premise50% Cycling</v>
      </c>
      <c r="F105">
        <v>0.88212140000000006</v>
      </c>
      <c r="G105" s="9">
        <v>0.83727929999999995</v>
      </c>
      <c r="H105">
        <v>0.91610879999999995</v>
      </c>
      <c r="I105">
        <v>78.050700000000006</v>
      </c>
      <c r="J105">
        <v>-0.13497870000000001</v>
      </c>
      <c r="K105">
        <v>-8.1725300000000001E-2</v>
      </c>
      <c r="L105">
        <v>-4.4842100000000003E-2</v>
      </c>
      <c r="M105">
        <v>-7.9590000000000008E-3</v>
      </c>
      <c r="N105" s="1">
        <v>4.5294500000000001E-2</v>
      </c>
      <c r="O105" s="1">
        <v>-5.61491E-2</v>
      </c>
      <c r="P105">
        <v>-2.8957000000000002E-3</v>
      </c>
      <c r="Q105">
        <v>3.3987499999999997E-2</v>
      </c>
      <c r="R105">
        <v>7.0870600000000006E-2</v>
      </c>
      <c r="S105">
        <v>0.1241241</v>
      </c>
    </row>
    <row r="106" spans="1:19">
      <c r="A106" s="12">
        <v>41183</v>
      </c>
      <c r="B106" s="14">
        <v>9</v>
      </c>
      <c r="C106" t="s">
        <v>54</v>
      </c>
      <c r="D106" t="s">
        <v>52</v>
      </c>
      <c r="E106" t="str">
        <f t="shared" si="1"/>
        <v>411839Average Per PremiseAll</v>
      </c>
      <c r="F106">
        <v>0.84019259999999996</v>
      </c>
      <c r="G106" s="9">
        <v>0.78872489999999995</v>
      </c>
      <c r="H106">
        <v>0.80616080000000001</v>
      </c>
      <c r="I106">
        <v>78.363</v>
      </c>
      <c r="J106">
        <v>-0.13222130000000001</v>
      </c>
      <c r="K106">
        <v>-8.45114E-2</v>
      </c>
      <c r="L106">
        <v>-5.1467600000000002E-2</v>
      </c>
      <c r="M106">
        <v>-1.84239E-2</v>
      </c>
      <c r="N106" s="1">
        <v>2.9286E-2</v>
      </c>
      <c r="O106" s="1">
        <v>-0.1147854</v>
      </c>
      <c r="P106">
        <v>-6.7075499999999996E-2</v>
      </c>
      <c r="Q106">
        <v>-3.4031800000000001E-2</v>
      </c>
      <c r="R106">
        <v>-9.8799999999999995E-4</v>
      </c>
      <c r="S106">
        <v>4.6721899999999997E-2</v>
      </c>
    </row>
    <row r="107" spans="1:19">
      <c r="A107" s="12">
        <v>41183</v>
      </c>
      <c r="B107" s="14">
        <v>9</v>
      </c>
      <c r="C107" t="s">
        <v>56</v>
      </c>
      <c r="D107" t="s">
        <v>58</v>
      </c>
      <c r="E107" t="str">
        <f t="shared" si="1"/>
        <v>411839Average Per Ton100% Cycling</v>
      </c>
      <c r="F107">
        <v>0.18759790000000001</v>
      </c>
      <c r="G107" s="9">
        <v>0.17420150000000001</v>
      </c>
      <c r="H107">
        <v>0.1655558</v>
      </c>
      <c r="I107">
        <v>78.639930000000007</v>
      </c>
      <c r="J107">
        <v>-8.58294E-2</v>
      </c>
      <c r="K107">
        <v>-4.3035400000000001E-2</v>
      </c>
      <c r="L107">
        <v>-1.3396399999999999E-2</v>
      </c>
      <c r="M107">
        <v>1.6242599999999999E-2</v>
      </c>
      <c r="N107" s="1">
        <v>5.9036600000000002E-2</v>
      </c>
      <c r="O107" s="1">
        <v>-9.4475000000000003E-2</v>
      </c>
      <c r="P107">
        <v>-5.1680999999999998E-2</v>
      </c>
      <c r="Q107">
        <v>-2.2041999999999999E-2</v>
      </c>
      <c r="R107">
        <v>7.5969000000000002E-3</v>
      </c>
      <c r="S107">
        <v>5.0390900000000002E-2</v>
      </c>
    </row>
    <row r="108" spans="1:19">
      <c r="A108" s="12">
        <v>41183</v>
      </c>
      <c r="B108" s="14">
        <v>9</v>
      </c>
      <c r="C108" t="s">
        <v>56</v>
      </c>
      <c r="D108" t="s">
        <v>57</v>
      </c>
      <c r="E108" t="str">
        <f t="shared" si="1"/>
        <v>411839Average Per Ton50% Cycling</v>
      </c>
      <c r="F108">
        <v>0.21814259999999999</v>
      </c>
      <c r="G108" s="9">
        <v>0.2070535</v>
      </c>
      <c r="H108">
        <v>0.22654750000000001</v>
      </c>
      <c r="I108">
        <v>78.050700000000006</v>
      </c>
      <c r="J108">
        <v>-0.1012257</v>
      </c>
      <c r="K108">
        <v>-4.7972300000000002E-2</v>
      </c>
      <c r="L108">
        <v>-1.1089099999999999E-2</v>
      </c>
      <c r="M108">
        <v>2.5794000000000001E-2</v>
      </c>
      <c r="N108" s="1">
        <v>7.9047400000000004E-2</v>
      </c>
      <c r="O108" s="1">
        <v>-8.1731700000000004E-2</v>
      </c>
      <c r="P108">
        <v>-2.8478300000000002E-2</v>
      </c>
      <c r="Q108">
        <v>8.4048999999999999E-3</v>
      </c>
      <c r="R108">
        <v>4.5288000000000002E-2</v>
      </c>
      <c r="S108">
        <v>9.8541500000000004E-2</v>
      </c>
    </row>
    <row r="109" spans="1:19">
      <c r="A109" s="12">
        <v>41183</v>
      </c>
      <c r="B109" s="14">
        <v>9</v>
      </c>
      <c r="C109" t="s">
        <v>56</v>
      </c>
      <c r="D109" t="s">
        <v>52</v>
      </c>
      <c r="E109" t="str">
        <f t="shared" si="1"/>
        <v>411839Average Per TonAll</v>
      </c>
      <c r="F109">
        <v>0.20195389999999999</v>
      </c>
      <c r="G109" s="9">
        <v>0.1896419</v>
      </c>
      <c r="H109">
        <v>0.1942219</v>
      </c>
      <c r="I109">
        <v>78.363</v>
      </c>
      <c r="J109">
        <v>-9.3065700000000001E-2</v>
      </c>
      <c r="K109">
        <v>-4.5355699999999999E-2</v>
      </c>
      <c r="L109">
        <v>-1.2312E-2</v>
      </c>
      <c r="M109">
        <v>2.0731800000000002E-2</v>
      </c>
      <c r="N109" s="1">
        <v>6.8441699999999994E-2</v>
      </c>
      <c r="O109" s="1">
        <v>-8.84857E-2</v>
      </c>
      <c r="P109">
        <v>-4.0775699999999998E-2</v>
      </c>
      <c r="Q109">
        <v>-7.7320000000000002E-3</v>
      </c>
      <c r="R109">
        <v>2.5311799999999999E-2</v>
      </c>
      <c r="S109">
        <v>7.3021699999999995E-2</v>
      </c>
    </row>
    <row r="110" spans="1:19">
      <c r="A110" s="12">
        <v>41183</v>
      </c>
      <c r="B110" s="14">
        <v>10</v>
      </c>
      <c r="C110" t="s">
        <v>63</v>
      </c>
      <c r="D110" t="s">
        <v>58</v>
      </c>
      <c r="E110" t="str">
        <f t="shared" si="1"/>
        <v>4118310Aggregate100% Cycling</v>
      </c>
      <c r="F110">
        <v>9.5568170000000006</v>
      </c>
      <c r="G110" s="9">
        <v>9.6133369999999996</v>
      </c>
      <c r="H110">
        <v>9.1362249999999996</v>
      </c>
      <c r="I110">
        <v>85.613560000000007</v>
      </c>
      <c r="J110">
        <v>-1.0026790000000001</v>
      </c>
      <c r="K110">
        <v>-0.3768956</v>
      </c>
      <c r="L110">
        <v>5.6520000000000001E-2</v>
      </c>
      <c r="M110">
        <v>0.48993560000000003</v>
      </c>
      <c r="N110" s="1">
        <v>1.1157189999999999</v>
      </c>
      <c r="O110" s="1">
        <v>-1.4797910000000001</v>
      </c>
      <c r="P110">
        <v>-0.85400779999999998</v>
      </c>
      <c r="Q110">
        <v>-0.42059229999999997</v>
      </c>
      <c r="R110">
        <v>1.2823299999999999E-2</v>
      </c>
      <c r="S110">
        <v>0.63860660000000002</v>
      </c>
    </row>
    <row r="111" spans="1:19">
      <c r="A111" s="12">
        <v>41183</v>
      </c>
      <c r="B111" s="14">
        <v>10</v>
      </c>
      <c r="C111" t="s">
        <v>63</v>
      </c>
      <c r="D111" t="s">
        <v>57</v>
      </c>
      <c r="E111" t="str">
        <f t="shared" si="1"/>
        <v>4118310Aggregate50% Cycling</v>
      </c>
      <c r="F111">
        <v>9.6490209999999994</v>
      </c>
      <c r="G111" s="9">
        <v>8.8542719999999999</v>
      </c>
      <c r="H111">
        <v>9.6878989999999998</v>
      </c>
      <c r="I111">
        <v>85.667230000000004</v>
      </c>
      <c r="J111">
        <v>-1.917646</v>
      </c>
      <c r="K111">
        <v>-1.25423</v>
      </c>
      <c r="L111">
        <v>-0.79474940000000005</v>
      </c>
      <c r="M111">
        <v>-0.33526909999999999</v>
      </c>
      <c r="N111" s="1">
        <v>0.32814759999999998</v>
      </c>
      <c r="O111" s="1">
        <v>-1.08402</v>
      </c>
      <c r="P111">
        <v>-0.4206029</v>
      </c>
      <c r="Q111">
        <v>3.8877399999999999E-2</v>
      </c>
      <c r="R111">
        <v>0.49835780000000002</v>
      </c>
      <c r="S111">
        <v>1.1617740000000001</v>
      </c>
    </row>
    <row r="112" spans="1:19">
      <c r="A112" s="12">
        <v>41183</v>
      </c>
      <c r="B112" s="14">
        <v>10</v>
      </c>
      <c r="C112" t="s">
        <v>63</v>
      </c>
      <c r="D112" t="s">
        <v>52</v>
      </c>
      <c r="E112" t="str">
        <f t="shared" si="1"/>
        <v>4118310AggregateAll</v>
      </c>
      <c r="F112">
        <v>19.217960000000001</v>
      </c>
      <c r="G112" s="9">
        <v>18.471969999999999</v>
      </c>
      <c r="H112">
        <v>18.839970000000001</v>
      </c>
      <c r="I112">
        <v>85.638779999999997</v>
      </c>
      <c r="J112">
        <v>-2.9299189999999999</v>
      </c>
      <c r="K112">
        <v>-1.639635</v>
      </c>
      <c r="L112">
        <v>-0.74598819999999999</v>
      </c>
      <c r="M112">
        <v>0.1476586</v>
      </c>
      <c r="N112" s="1">
        <v>1.437943</v>
      </c>
      <c r="O112" s="1">
        <v>-2.5619179999999999</v>
      </c>
      <c r="P112">
        <v>-1.2716339999999999</v>
      </c>
      <c r="Q112">
        <v>-0.37798720000000002</v>
      </c>
      <c r="R112">
        <v>0.5156596</v>
      </c>
      <c r="S112">
        <v>1.805944</v>
      </c>
    </row>
    <row r="113" spans="1:19">
      <c r="A113" s="12">
        <v>41183</v>
      </c>
      <c r="B113" s="14">
        <v>10</v>
      </c>
      <c r="C113" t="s">
        <v>55</v>
      </c>
      <c r="D113" t="s">
        <v>58</v>
      </c>
      <c r="E113" t="str">
        <f t="shared" si="1"/>
        <v>4118310Average Per Device100% Cycling</v>
      </c>
      <c r="F113">
        <v>0.65907939999999998</v>
      </c>
      <c r="G113" s="9">
        <v>0.66297729999999999</v>
      </c>
      <c r="H113">
        <v>0.63007349999999995</v>
      </c>
      <c r="I113">
        <v>85.613560000000007</v>
      </c>
      <c r="J113">
        <v>-8.2567299999999996E-2</v>
      </c>
      <c r="K113">
        <v>-3.1482999999999997E-2</v>
      </c>
      <c r="L113">
        <v>3.8979000000000001E-3</v>
      </c>
      <c r="M113">
        <v>3.9278800000000003E-2</v>
      </c>
      <c r="N113" s="1">
        <v>9.0363100000000002E-2</v>
      </c>
      <c r="O113" s="1">
        <v>-0.115471</v>
      </c>
      <c r="P113">
        <v>-6.4386700000000005E-2</v>
      </c>
      <c r="Q113">
        <v>-2.9005800000000002E-2</v>
      </c>
      <c r="R113">
        <v>6.3749999999999996E-3</v>
      </c>
      <c r="S113">
        <v>5.7459400000000001E-2</v>
      </c>
    </row>
    <row r="114" spans="1:19">
      <c r="A114" s="12">
        <v>41183</v>
      </c>
      <c r="B114" s="14">
        <v>10</v>
      </c>
      <c r="C114" t="s">
        <v>55</v>
      </c>
      <c r="D114" t="s">
        <v>57</v>
      </c>
      <c r="E114" t="str">
        <f t="shared" si="1"/>
        <v>4118310Average Per Device50% Cycling</v>
      </c>
      <c r="F114">
        <v>0.77564109999999997</v>
      </c>
      <c r="G114" s="9">
        <v>0.71175489999999997</v>
      </c>
      <c r="H114">
        <v>0.77876630000000002</v>
      </c>
      <c r="I114">
        <v>85.667230000000004</v>
      </c>
      <c r="J114">
        <v>-0.1690461</v>
      </c>
      <c r="K114">
        <v>-0.1069169</v>
      </c>
      <c r="L114">
        <v>-6.3886299999999993E-2</v>
      </c>
      <c r="M114">
        <v>-2.0855700000000001E-2</v>
      </c>
      <c r="N114" s="1">
        <v>4.1273600000000001E-2</v>
      </c>
      <c r="O114" s="1">
        <v>-0.10203470000000001</v>
      </c>
      <c r="P114">
        <v>-3.9905400000000001E-2</v>
      </c>
      <c r="Q114">
        <v>3.1251999999999999E-3</v>
      </c>
      <c r="R114">
        <v>4.6155799999999997E-2</v>
      </c>
      <c r="S114">
        <v>0.1082851</v>
      </c>
    </row>
    <row r="115" spans="1:19">
      <c r="A115" s="12">
        <v>41183</v>
      </c>
      <c r="B115" s="14">
        <v>10</v>
      </c>
      <c r="C115" t="s">
        <v>55</v>
      </c>
      <c r="D115" t="s">
        <v>52</v>
      </c>
      <c r="E115" t="str">
        <f t="shared" si="1"/>
        <v>4118310Average Per DeviceAll</v>
      </c>
      <c r="F115">
        <v>0.71386340000000004</v>
      </c>
      <c r="G115" s="9">
        <v>0.68590269999999998</v>
      </c>
      <c r="H115">
        <v>0.6999592</v>
      </c>
      <c r="I115">
        <v>85.638779999999997</v>
      </c>
      <c r="J115">
        <v>-0.1232124</v>
      </c>
      <c r="K115">
        <v>-6.6936899999999994E-2</v>
      </c>
      <c r="L115">
        <v>-2.7960700000000002E-2</v>
      </c>
      <c r="M115">
        <v>1.10156E-2</v>
      </c>
      <c r="N115" s="1">
        <v>6.7291000000000004E-2</v>
      </c>
      <c r="O115" s="1">
        <v>-0.1091559</v>
      </c>
      <c r="P115">
        <v>-5.2880499999999997E-2</v>
      </c>
      <c r="Q115">
        <v>-1.39042E-2</v>
      </c>
      <c r="R115">
        <v>2.5072000000000001E-2</v>
      </c>
      <c r="S115">
        <v>8.1347500000000003E-2</v>
      </c>
    </row>
    <row r="116" spans="1:19">
      <c r="A116" s="12">
        <v>41183</v>
      </c>
      <c r="B116" s="14">
        <v>10</v>
      </c>
      <c r="C116" t="s">
        <v>54</v>
      </c>
      <c r="D116" t="s">
        <v>58</v>
      </c>
      <c r="E116" t="str">
        <f t="shared" si="1"/>
        <v>4118310Average Per Premise100% Cycling</v>
      </c>
      <c r="F116">
        <v>0.78014830000000002</v>
      </c>
      <c r="G116" s="9">
        <v>0.78476219999999997</v>
      </c>
      <c r="H116">
        <v>0.74581430000000004</v>
      </c>
      <c r="I116">
        <v>85.613560000000007</v>
      </c>
      <c r="J116">
        <v>-8.1851300000000002E-2</v>
      </c>
      <c r="K116">
        <v>-3.0766999999999999E-2</v>
      </c>
      <c r="L116">
        <v>4.6138999999999998E-3</v>
      </c>
      <c r="M116">
        <v>3.9994700000000001E-2</v>
      </c>
      <c r="N116" s="1">
        <v>9.1079099999999996E-2</v>
      </c>
      <c r="O116" s="1">
        <v>-0.1207993</v>
      </c>
      <c r="P116">
        <v>-6.9714899999999996E-2</v>
      </c>
      <c r="Q116">
        <v>-3.4334099999999999E-2</v>
      </c>
      <c r="R116">
        <v>1.0468000000000001E-3</v>
      </c>
      <c r="S116">
        <v>5.21311E-2</v>
      </c>
    </row>
    <row r="117" spans="1:19">
      <c r="A117" s="12">
        <v>41183</v>
      </c>
      <c r="B117" s="14">
        <v>10</v>
      </c>
      <c r="C117" t="s">
        <v>54</v>
      </c>
      <c r="D117" t="s">
        <v>57</v>
      </c>
      <c r="E117" t="str">
        <f t="shared" si="1"/>
        <v>4118310Average Per Premise50% Cycling</v>
      </c>
      <c r="F117">
        <v>0.90363559999999998</v>
      </c>
      <c r="G117" s="9">
        <v>0.82920689999999997</v>
      </c>
      <c r="H117">
        <v>0.90727650000000004</v>
      </c>
      <c r="I117">
        <v>85.667230000000004</v>
      </c>
      <c r="J117">
        <v>-0.17958850000000001</v>
      </c>
      <c r="K117">
        <v>-0.1174592</v>
      </c>
      <c r="L117">
        <v>-7.44287E-2</v>
      </c>
      <c r="M117">
        <v>-3.1398099999999998E-2</v>
      </c>
      <c r="N117" s="1">
        <v>3.07312E-2</v>
      </c>
      <c r="O117" s="1">
        <v>-0.101519</v>
      </c>
      <c r="P117">
        <v>-3.93897E-2</v>
      </c>
      <c r="Q117">
        <v>3.6408999999999999E-3</v>
      </c>
      <c r="R117">
        <v>4.6671499999999998E-2</v>
      </c>
      <c r="S117">
        <v>0.1088008</v>
      </c>
    </row>
    <row r="118" spans="1:19">
      <c r="A118" s="12">
        <v>41183</v>
      </c>
      <c r="B118" s="14">
        <v>10</v>
      </c>
      <c r="C118" t="s">
        <v>54</v>
      </c>
      <c r="D118" t="s">
        <v>52</v>
      </c>
      <c r="E118" t="str">
        <f t="shared" si="1"/>
        <v>4118310Average Per PremiseAll</v>
      </c>
      <c r="F118">
        <v>0.83818740000000003</v>
      </c>
      <c r="G118" s="9">
        <v>0.80565120000000001</v>
      </c>
      <c r="H118">
        <v>0.82170149999999997</v>
      </c>
      <c r="I118">
        <v>85.638779999999997</v>
      </c>
      <c r="J118">
        <v>-0.12778780000000001</v>
      </c>
      <c r="K118">
        <v>-7.1512300000000001E-2</v>
      </c>
      <c r="L118">
        <v>-3.2536099999999998E-2</v>
      </c>
      <c r="M118">
        <v>6.4400999999999998E-3</v>
      </c>
      <c r="N118" s="1">
        <v>6.2715599999999996E-2</v>
      </c>
      <c r="O118" s="1">
        <v>-0.1117375</v>
      </c>
      <c r="P118">
        <v>-5.54621E-2</v>
      </c>
      <c r="Q118">
        <v>-1.6485799999999998E-2</v>
      </c>
      <c r="R118">
        <v>2.2490400000000001E-2</v>
      </c>
      <c r="S118">
        <v>7.87659E-2</v>
      </c>
    </row>
    <row r="119" spans="1:19">
      <c r="A119" s="12">
        <v>41183</v>
      </c>
      <c r="B119" s="14">
        <v>10</v>
      </c>
      <c r="C119" t="s">
        <v>56</v>
      </c>
      <c r="D119" t="s">
        <v>58</v>
      </c>
      <c r="E119" t="str">
        <f t="shared" si="1"/>
        <v>4118310Average Per Ton100% Cycling</v>
      </c>
      <c r="F119">
        <v>0.1822569</v>
      </c>
      <c r="G119" s="9">
        <v>0.18333479999999999</v>
      </c>
      <c r="H119">
        <v>0.1742358</v>
      </c>
      <c r="I119">
        <v>85.613560000000007</v>
      </c>
      <c r="J119">
        <v>-8.5387299999999999E-2</v>
      </c>
      <c r="K119">
        <v>-3.4303E-2</v>
      </c>
      <c r="L119">
        <v>1.0778999999999999E-3</v>
      </c>
      <c r="M119">
        <v>3.64588E-2</v>
      </c>
      <c r="N119" s="1">
        <v>8.7543099999999999E-2</v>
      </c>
      <c r="O119" s="1">
        <v>-9.4486299999999995E-2</v>
      </c>
      <c r="P119">
        <v>-4.34019E-2</v>
      </c>
      <c r="Q119">
        <v>-8.0210999999999998E-3</v>
      </c>
      <c r="R119">
        <v>2.73598E-2</v>
      </c>
      <c r="S119">
        <v>7.8444100000000003E-2</v>
      </c>
    </row>
    <row r="120" spans="1:19">
      <c r="A120" s="12">
        <v>41183</v>
      </c>
      <c r="B120" s="14">
        <v>10</v>
      </c>
      <c r="C120" t="s">
        <v>56</v>
      </c>
      <c r="D120" t="s">
        <v>57</v>
      </c>
      <c r="E120" t="str">
        <f t="shared" si="1"/>
        <v>4118310Average Per Ton50% Cycling</v>
      </c>
      <c r="F120">
        <v>0.22346299999999999</v>
      </c>
      <c r="G120" s="9">
        <v>0.2050573</v>
      </c>
      <c r="H120">
        <v>0.22436329999999999</v>
      </c>
      <c r="I120">
        <v>85.667230000000004</v>
      </c>
      <c r="J120">
        <v>-0.1235656</v>
      </c>
      <c r="K120">
        <v>-6.1436299999999999E-2</v>
      </c>
      <c r="L120">
        <v>-1.8405700000000001E-2</v>
      </c>
      <c r="M120">
        <v>2.4624900000000002E-2</v>
      </c>
      <c r="N120" s="1">
        <v>8.6754200000000004E-2</v>
      </c>
      <c r="O120" s="1">
        <v>-0.1042595</v>
      </c>
      <c r="P120">
        <v>-4.21302E-2</v>
      </c>
      <c r="Q120">
        <v>9.0039999999999999E-4</v>
      </c>
      <c r="R120">
        <v>4.3930900000000002E-2</v>
      </c>
      <c r="S120">
        <v>0.10606019999999999</v>
      </c>
    </row>
    <row r="121" spans="1:19">
      <c r="A121" s="12">
        <v>41183</v>
      </c>
      <c r="B121" s="14">
        <v>10</v>
      </c>
      <c r="C121" t="s">
        <v>56</v>
      </c>
      <c r="D121" t="s">
        <v>52</v>
      </c>
      <c r="E121" t="str">
        <f t="shared" si="1"/>
        <v>4118310Average Per TonAll</v>
      </c>
      <c r="F121">
        <v>0.20162369999999999</v>
      </c>
      <c r="G121" s="9">
        <v>0.1935443</v>
      </c>
      <c r="H121">
        <v>0.19779579999999999</v>
      </c>
      <c r="I121">
        <v>85.638779999999997</v>
      </c>
      <c r="J121">
        <v>-0.1033311</v>
      </c>
      <c r="K121">
        <v>-4.7055600000000003E-2</v>
      </c>
      <c r="L121">
        <v>-8.0794000000000005E-3</v>
      </c>
      <c r="M121">
        <v>3.0896799999999999E-2</v>
      </c>
      <c r="N121" s="1">
        <v>8.7172299999999994E-2</v>
      </c>
      <c r="O121" s="1">
        <v>-9.9079700000000007E-2</v>
      </c>
      <c r="P121">
        <v>-4.2804200000000001E-2</v>
      </c>
      <c r="Q121">
        <v>-3.8279999999999998E-3</v>
      </c>
      <c r="R121">
        <v>3.5148199999999998E-2</v>
      </c>
      <c r="S121">
        <v>9.1423699999999997E-2</v>
      </c>
    </row>
    <row r="122" spans="1:19">
      <c r="A122" s="12">
        <v>41183</v>
      </c>
      <c r="B122" s="14">
        <v>11</v>
      </c>
      <c r="C122" t="s">
        <v>63</v>
      </c>
      <c r="D122" t="s">
        <v>58</v>
      </c>
      <c r="E122" t="str">
        <f t="shared" si="1"/>
        <v>4118311Aggregate100% Cycling</v>
      </c>
      <c r="F122">
        <v>10.31908</v>
      </c>
      <c r="G122" s="9">
        <v>10.84247</v>
      </c>
      <c r="H122">
        <v>10.304349999999999</v>
      </c>
      <c r="I122">
        <v>88.736469999999997</v>
      </c>
      <c r="J122">
        <v>-0.80691520000000005</v>
      </c>
      <c r="K122">
        <v>-2.0960300000000001E-2</v>
      </c>
      <c r="L122">
        <v>0.52338960000000001</v>
      </c>
      <c r="M122">
        <v>1.0677399999999999</v>
      </c>
      <c r="N122" s="1">
        <v>1.853694</v>
      </c>
      <c r="O122" s="1">
        <v>-1.345029</v>
      </c>
      <c r="P122">
        <v>-0.55907430000000002</v>
      </c>
      <c r="Q122">
        <v>-1.4724299999999999E-2</v>
      </c>
      <c r="R122">
        <v>0.52962560000000003</v>
      </c>
      <c r="S122">
        <v>1.31558</v>
      </c>
    </row>
    <row r="123" spans="1:19">
      <c r="A123" s="12">
        <v>41183</v>
      </c>
      <c r="B123" s="14">
        <v>11</v>
      </c>
      <c r="C123" t="s">
        <v>63</v>
      </c>
      <c r="D123" t="s">
        <v>57</v>
      </c>
      <c r="E123" t="str">
        <f t="shared" si="1"/>
        <v>4118311Aggregate50% Cycling</v>
      </c>
      <c r="F123">
        <v>10.91633</v>
      </c>
      <c r="G123" s="9">
        <v>9.6735319999999998</v>
      </c>
      <c r="H123">
        <v>10.584289999999999</v>
      </c>
      <c r="I123">
        <v>89.648780000000002</v>
      </c>
      <c r="J123">
        <v>-2.5606499999999999</v>
      </c>
      <c r="K123">
        <v>-1.7820499999999999</v>
      </c>
      <c r="L123">
        <v>-1.242794</v>
      </c>
      <c r="M123">
        <v>-0.70353790000000005</v>
      </c>
      <c r="N123" s="1">
        <v>7.5061900000000001E-2</v>
      </c>
      <c r="O123" s="1">
        <v>-1.6498889999999999</v>
      </c>
      <c r="P123">
        <v>-0.87128930000000004</v>
      </c>
      <c r="Q123">
        <v>-0.33203329999999998</v>
      </c>
      <c r="R123">
        <v>0.2072225</v>
      </c>
      <c r="S123">
        <v>0.98582239999999999</v>
      </c>
    </row>
    <row r="124" spans="1:19">
      <c r="A124" s="12">
        <v>41183</v>
      </c>
      <c r="B124" s="14">
        <v>11</v>
      </c>
      <c r="C124" t="s">
        <v>63</v>
      </c>
      <c r="D124" t="s">
        <v>52</v>
      </c>
      <c r="E124" t="str">
        <f t="shared" si="1"/>
        <v>4118311AggregateAll</v>
      </c>
      <c r="F124">
        <v>21.253070000000001</v>
      </c>
      <c r="G124" s="9">
        <v>20.518039999999999</v>
      </c>
      <c r="H124">
        <v>20.903369999999999</v>
      </c>
      <c r="I124">
        <v>89.16525</v>
      </c>
      <c r="J124">
        <v>-3.3846379999999998</v>
      </c>
      <c r="K124">
        <v>-1.819224</v>
      </c>
      <c r="L124">
        <v>-0.73502290000000003</v>
      </c>
      <c r="M124">
        <v>0.3491783</v>
      </c>
      <c r="N124" s="1">
        <v>1.914593</v>
      </c>
      <c r="O124" s="1">
        <v>-2.9993069999999999</v>
      </c>
      <c r="P124">
        <v>-1.4338930000000001</v>
      </c>
      <c r="Q124">
        <v>-0.349692</v>
      </c>
      <c r="R124">
        <v>0.73450910000000003</v>
      </c>
      <c r="S124">
        <v>2.2999230000000002</v>
      </c>
    </row>
    <row r="125" spans="1:19">
      <c r="A125" s="12">
        <v>41183</v>
      </c>
      <c r="B125" s="14">
        <v>11</v>
      </c>
      <c r="C125" t="s">
        <v>55</v>
      </c>
      <c r="D125" t="s">
        <v>58</v>
      </c>
      <c r="E125" t="str">
        <f t="shared" si="1"/>
        <v>4118311Average Per Device100% Cycling</v>
      </c>
      <c r="F125">
        <v>0.71164799999999995</v>
      </c>
      <c r="G125" s="9">
        <v>0.74774320000000005</v>
      </c>
      <c r="H125">
        <v>0.71063259999999995</v>
      </c>
      <c r="I125">
        <v>88.736469999999997</v>
      </c>
      <c r="J125">
        <v>-7.2501099999999999E-2</v>
      </c>
      <c r="K125">
        <v>-8.3415E-3</v>
      </c>
      <c r="L125">
        <v>3.6095200000000001E-2</v>
      </c>
      <c r="M125">
        <v>8.0531900000000003E-2</v>
      </c>
      <c r="N125" s="1">
        <v>0.1446915</v>
      </c>
      <c r="O125" s="1">
        <v>-0.10961170000000001</v>
      </c>
      <c r="P125">
        <v>-4.5452199999999998E-2</v>
      </c>
      <c r="Q125">
        <v>-1.0154000000000001E-3</v>
      </c>
      <c r="R125">
        <v>4.3421300000000003E-2</v>
      </c>
      <c r="S125">
        <v>0.10758089999999999</v>
      </c>
    </row>
    <row r="126" spans="1:19">
      <c r="A126" s="12">
        <v>41183</v>
      </c>
      <c r="B126" s="14">
        <v>11</v>
      </c>
      <c r="C126" t="s">
        <v>55</v>
      </c>
      <c r="D126" t="s">
        <v>57</v>
      </c>
      <c r="E126" t="str">
        <f t="shared" si="1"/>
        <v>4118311Average Per Device50% Cycling</v>
      </c>
      <c r="F126">
        <v>0.87751409999999996</v>
      </c>
      <c r="G126" s="9">
        <v>0.77761150000000001</v>
      </c>
      <c r="H126">
        <v>0.85082340000000001</v>
      </c>
      <c r="I126">
        <v>89.648780000000002</v>
      </c>
      <c r="J126">
        <v>-0.2233204</v>
      </c>
      <c r="K126">
        <v>-0.15040419999999999</v>
      </c>
      <c r="L126">
        <v>-9.9902599999999994E-2</v>
      </c>
      <c r="M126">
        <v>-4.9401E-2</v>
      </c>
      <c r="N126" s="1">
        <v>2.3515299999999999E-2</v>
      </c>
      <c r="O126" s="1">
        <v>-0.15010850000000001</v>
      </c>
      <c r="P126">
        <v>-7.7192200000000002E-2</v>
      </c>
      <c r="Q126">
        <v>-2.6690700000000001E-2</v>
      </c>
      <c r="R126">
        <v>2.3810899999999999E-2</v>
      </c>
      <c r="S126">
        <v>9.6727199999999999E-2</v>
      </c>
    </row>
    <row r="127" spans="1:19">
      <c r="A127" s="12">
        <v>41183</v>
      </c>
      <c r="B127" s="14">
        <v>11</v>
      </c>
      <c r="C127" t="s">
        <v>55</v>
      </c>
      <c r="D127" t="s">
        <v>52</v>
      </c>
      <c r="E127" t="str">
        <f t="shared" si="1"/>
        <v>4118311Average Per DeviceAll</v>
      </c>
      <c r="F127">
        <v>0.78960509999999995</v>
      </c>
      <c r="G127" s="9">
        <v>0.76178129999999999</v>
      </c>
      <c r="H127">
        <v>0.7765223</v>
      </c>
      <c r="I127">
        <v>89.16525</v>
      </c>
      <c r="J127">
        <v>-0.14338619999999999</v>
      </c>
      <c r="K127">
        <v>-7.5110999999999997E-2</v>
      </c>
      <c r="L127">
        <v>-2.78237E-2</v>
      </c>
      <c r="M127">
        <v>1.9463500000000002E-2</v>
      </c>
      <c r="N127" s="1">
        <v>8.7738700000000003E-2</v>
      </c>
      <c r="O127" s="1">
        <v>-0.12864519999999999</v>
      </c>
      <c r="P127">
        <v>-6.037E-2</v>
      </c>
      <c r="Q127">
        <v>-1.30828E-2</v>
      </c>
      <c r="R127">
        <v>3.4204400000000003E-2</v>
      </c>
      <c r="S127">
        <v>0.1024796</v>
      </c>
    </row>
    <row r="128" spans="1:19">
      <c r="A128" s="12">
        <v>41183</v>
      </c>
      <c r="B128" s="14">
        <v>11</v>
      </c>
      <c r="C128" t="s">
        <v>54</v>
      </c>
      <c r="D128" t="s">
        <v>58</v>
      </c>
      <c r="E128" t="str">
        <f t="shared" si="1"/>
        <v>4118311Average Per Premise100% Cycling</v>
      </c>
      <c r="F128">
        <v>0.8423735</v>
      </c>
      <c r="G128" s="9">
        <v>0.88509919999999997</v>
      </c>
      <c r="H128">
        <v>0.84117160000000002</v>
      </c>
      <c r="I128">
        <v>88.736469999999997</v>
      </c>
      <c r="J128">
        <v>-6.5870600000000001E-2</v>
      </c>
      <c r="K128">
        <v>-1.7110000000000001E-3</v>
      </c>
      <c r="L128">
        <v>4.2725699999999998E-2</v>
      </c>
      <c r="M128">
        <v>8.7162400000000001E-2</v>
      </c>
      <c r="N128" s="1">
        <v>0.15132200000000001</v>
      </c>
      <c r="O128" s="1">
        <v>-0.1097983</v>
      </c>
      <c r="P128">
        <v>-4.5638699999999997E-2</v>
      </c>
      <c r="Q128">
        <v>-1.2019999999999999E-3</v>
      </c>
      <c r="R128">
        <v>4.3234700000000001E-2</v>
      </c>
      <c r="S128">
        <v>0.1073943</v>
      </c>
    </row>
    <row r="129" spans="1:19">
      <c r="A129" s="12">
        <v>41183</v>
      </c>
      <c r="B129" s="14">
        <v>11</v>
      </c>
      <c r="C129" t="s">
        <v>54</v>
      </c>
      <c r="D129" t="s">
        <v>57</v>
      </c>
      <c r="E129" t="str">
        <f t="shared" si="1"/>
        <v>4118311Average Per Premise50% Cycling</v>
      </c>
      <c r="F129">
        <v>1.022319</v>
      </c>
      <c r="G129" s="9">
        <v>0.90593109999999999</v>
      </c>
      <c r="H129">
        <v>0.9912242</v>
      </c>
      <c r="I129">
        <v>89.648780000000002</v>
      </c>
      <c r="J129">
        <v>-0.23980609999999999</v>
      </c>
      <c r="K129">
        <v>-0.1668898</v>
      </c>
      <c r="L129">
        <v>-0.1163883</v>
      </c>
      <c r="M129">
        <v>-6.5886700000000006E-2</v>
      </c>
      <c r="N129" s="1">
        <v>7.0296000000000004E-3</v>
      </c>
      <c r="O129" s="1">
        <v>-0.15451290000000001</v>
      </c>
      <c r="P129">
        <v>-8.1596699999999994E-2</v>
      </c>
      <c r="Q129">
        <v>-3.1095100000000001E-2</v>
      </c>
      <c r="R129">
        <v>1.94065E-2</v>
      </c>
      <c r="S129">
        <v>9.2322799999999997E-2</v>
      </c>
    </row>
    <row r="130" spans="1:19">
      <c r="A130" s="12">
        <v>41183</v>
      </c>
      <c r="B130" s="14">
        <v>11</v>
      </c>
      <c r="C130" t="s">
        <v>54</v>
      </c>
      <c r="D130" t="s">
        <v>52</v>
      </c>
      <c r="E130" t="str">
        <f t="shared" si="1"/>
        <v>4118311Average Per PremiseAll</v>
      </c>
      <c r="F130">
        <v>0.92694810000000005</v>
      </c>
      <c r="G130" s="9">
        <v>0.89489019999999997</v>
      </c>
      <c r="H130">
        <v>0.91169630000000002</v>
      </c>
      <c r="I130">
        <v>89.16525</v>
      </c>
      <c r="J130">
        <v>-0.14762030000000001</v>
      </c>
      <c r="K130">
        <v>-7.9345100000000002E-2</v>
      </c>
      <c r="L130">
        <v>-3.20579E-2</v>
      </c>
      <c r="M130">
        <v>1.5229299999999999E-2</v>
      </c>
      <c r="N130" s="1">
        <v>8.3504599999999998E-2</v>
      </c>
      <c r="O130" s="1">
        <v>-0.13081419999999999</v>
      </c>
      <c r="P130">
        <v>-6.2538999999999997E-2</v>
      </c>
      <c r="Q130">
        <v>-1.52517E-2</v>
      </c>
      <c r="R130">
        <v>3.2035500000000001E-2</v>
      </c>
      <c r="S130">
        <v>0.1003107</v>
      </c>
    </row>
    <row r="131" spans="1:19">
      <c r="A131" s="12">
        <v>41183</v>
      </c>
      <c r="B131" s="14">
        <v>11</v>
      </c>
      <c r="C131" t="s">
        <v>56</v>
      </c>
      <c r="D131" t="s">
        <v>58</v>
      </c>
      <c r="E131" t="str">
        <f t="shared" ref="E131:E194" si="2">CONCATENATE(A131,B131,C131,D131)</f>
        <v>4118311Average Per Ton100% Cycling</v>
      </c>
      <c r="F131">
        <v>0.19679379999999999</v>
      </c>
      <c r="G131" s="9">
        <v>0.2067753</v>
      </c>
      <c r="H131">
        <v>0.19651299999999999</v>
      </c>
      <c r="I131">
        <v>88.736469999999997</v>
      </c>
      <c r="J131">
        <v>-9.8614800000000002E-2</v>
      </c>
      <c r="K131">
        <v>-3.4455199999999998E-2</v>
      </c>
      <c r="L131">
        <v>9.9815000000000008E-3</v>
      </c>
      <c r="M131">
        <v>5.44182E-2</v>
      </c>
      <c r="N131" s="1">
        <v>0.1185778</v>
      </c>
      <c r="O131" s="1">
        <v>-0.1088771</v>
      </c>
      <c r="P131">
        <v>-4.47175E-2</v>
      </c>
      <c r="Q131">
        <v>-2.8079999999999999E-4</v>
      </c>
      <c r="R131">
        <v>4.4155899999999998E-2</v>
      </c>
      <c r="S131">
        <v>0.1083155</v>
      </c>
    </row>
    <row r="132" spans="1:19">
      <c r="A132" s="12">
        <v>41183</v>
      </c>
      <c r="B132" s="14">
        <v>11</v>
      </c>
      <c r="C132" t="s">
        <v>56</v>
      </c>
      <c r="D132" t="s">
        <v>57</v>
      </c>
      <c r="E132" t="str">
        <f t="shared" si="2"/>
        <v>4118311Average Per Ton50% Cycling</v>
      </c>
      <c r="F132">
        <v>0.2528127</v>
      </c>
      <c r="G132" s="9">
        <v>0.2240306</v>
      </c>
      <c r="H132">
        <v>0.24512300000000001</v>
      </c>
      <c r="I132">
        <v>89.648780000000002</v>
      </c>
      <c r="J132">
        <v>-0.1521999</v>
      </c>
      <c r="K132">
        <v>-7.9283599999999996E-2</v>
      </c>
      <c r="L132">
        <v>-2.8781999999999999E-2</v>
      </c>
      <c r="M132">
        <v>2.1719499999999999E-2</v>
      </c>
      <c r="N132" s="1">
        <v>9.4635800000000006E-2</v>
      </c>
      <c r="O132" s="1">
        <v>-0.13110740000000001</v>
      </c>
      <c r="P132">
        <v>-5.8191199999999998E-2</v>
      </c>
      <c r="Q132">
        <v>-7.6896000000000004E-3</v>
      </c>
      <c r="R132">
        <v>4.2812000000000003E-2</v>
      </c>
      <c r="S132">
        <v>0.1157282</v>
      </c>
    </row>
    <row r="133" spans="1:19">
      <c r="A133" s="12">
        <v>41183</v>
      </c>
      <c r="B133" s="14">
        <v>11</v>
      </c>
      <c r="C133" t="s">
        <v>56</v>
      </c>
      <c r="D133" t="s">
        <v>52</v>
      </c>
      <c r="E133" t="str">
        <f t="shared" si="2"/>
        <v>4118311Average Per TonAll</v>
      </c>
      <c r="F133">
        <v>0.22312270000000001</v>
      </c>
      <c r="G133" s="9">
        <v>0.2148853</v>
      </c>
      <c r="H133">
        <v>0.21935969999999999</v>
      </c>
      <c r="I133">
        <v>89.16525</v>
      </c>
      <c r="J133">
        <v>-0.1237998</v>
      </c>
      <c r="K133">
        <v>-5.55246E-2</v>
      </c>
      <c r="L133">
        <v>-8.2374000000000006E-3</v>
      </c>
      <c r="M133">
        <v>3.9049800000000003E-2</v>
      </c>
      <c r="N133" s="1">
        <v>0.10732510000000001</v>
      </c>
      <c r="O133" s="1">
        <v>-0.1193254</v>
      </c>
      <c r="P133">
        <v>-5.1050199999999997E-2</v>
      </c>
      <c r="Q133">
        <v>-3.7629E-3</v>
      </c>
      <c r="R133">
        <v>4.3524300000000002E-2</v>
      </c>
      <c r="S133">
        <v>0.1117995</v>
      </c>
    </row>
    <row r="134" spans="1:19">
      <c r="A134" s="12">
        <v>41183</v>
      </c>
      <c r="B134" s="14">
        <v>12</v>
      </c>
      <c r="C134" t="s">
        <v>63</v>
      </c>
      <c r="D134" t="s">
        <v>58</v>
      </c>
      <c r="E134" t="str">
        <f t="shared" si="2"/>
        <v>4118312Aggregate100% Cycling</v>
      </c>
      <c r="F134">
        <v>12.21889</v>
      </c>
      <c r="G134" s="9">
        <v>12.90823</v>
      </c>
      <c r="H134">
        <v>12.2676</v>
      </c>
      <c r="I134">
        <v>90.789950000000005</v>
      </c>
      <c r="J134">
        <v>-0.88229489999999999</v>
      </c>
      <c r="K134">
        <v>4.62447E-2</v>
      </c>
      <c r="L134">
        <v>0.68934839999999997</v>
      </c>
      <c r="M134">
        <v>1.332452</v>
      </c>
      <c r="N134" s="1">
        <v>2.2609919999999999</v>
      </c>
      <c r="O134" s="1">
        <v>-1.5229330000000001</v>
      </c>
      <c r="P134">
        <v>-0.59439339999999996</v>
      </c>
      <c r="Q134">
        <v>4.8710200000000002E-2</v>
      </c>
      <c r="R134">
        <v>0.69181389999999998</v>
      </c>
      <c r="S134">
        <v>1.6203529999999999</v>
      </c>
    </row>
    <row r="135" spans="1:19">
      <c r="A135" s="12">
        <v>41183</v>
      </c>
      <c r="B135" s="14">
        <v>12</v>
      </c>
      <c r="C135" t="s">
        <v>63</v>
      </c>
      <c r="D135" t="s">
        <v>57</v>
      </c>
      <c r="E135" t="str">
        <f t="shared" si="2"/>
        <v>4118312Aggregate50% Cycling</v>
      </c>
      <c r="F135">
        <v>13.002610000000001</v>
      </c>
      <c r="G135" s="9">
        <v>11.956239999999999</v>
      </c>
      <c r="H135">
        <v>13.08192</v>
      </c>
      <c r="I135">
        <v>92.477670000000003</v>
      </c>
      <c r="J135">
        <v>-2.5967549999999999</v>
      </c>
      <c r="K135">
        <v>-1.680771</v>
      </c>
      <c r="L135">
        <v>-1.0463629999999999</v>
      </c>
      <c r="M135">
        <v>-0.41195540000000003</v>
      </c>
      <c r="N135" s="1">
        <v>0.50402849999999999</v>
      </c>
      <c r="O135" s="1">
        <v>-1.471077</v>
      </c>
      <c r="P135">
        <v>-0.55509350000000002</v>
      </c>
      <c r="Q135">
        <v>7.9314200000000001E-2</v>
      </c>
      <c r="R135">
        <v>0.71372190000000002</v>
      </c>
      <c r="S135">
        <v>1.6297060000000001</v>
      </c>
    </row>
    <row r="136" spans="1:19">
      <c r="A136" s="12">
        <v>41183</v>
      </c>
      <c r="B136" s="14">
        <v>12</v>
      </c>
      <c r="C136" t="s">
        <v>63</v>
      </c>
      <c r="D136" t="s">
        <v>52</v>
      </c>
      <c r="E136" t="str">
        <f t="shared" si="2"/>
        <v>4118312AggregateAll</v>
      </c>
      <c r="F136">
        <v>25.243110000000001</v>
      </c>
      <c r="G136" s="9">
        <v>24.870950000000001</v>
      </c>
      <c r="H136">
        <v>25.371469999999999</v>
      </c>
      <c r="I136">
        <v>91.583179999999999</v>
      </c>
      <c r="J136">
        <v>-3.495851</v>
      </c>
      <c r="K136">
        <v>-1.6503479999999999</v>
      </c>
      <c r="L136">
        <v>-0.37215740000000003</v>
      </c>
      <c r="M136">
        <v>0.90603279999999997</v>
      </c>
      <c r="N136" s="1">
        <v>2.7515360000000002</v>
      </c>
      <c r="O136" s="1">
        <v>-2.99533</v>
      </c>
      <c r="P136">
        <v>-1.1498269999999999</v>
      </c>
      <c r="Q136">
        <v>0.12836320000000001</v>
      </c>
      <c r="R136">
        <v>1.4065529999999999</v>
      </c>
      <c r="S136">
        <v>3.2520570000000002</v>
      </c>
    </row>
    <row r="137" spans="1:19">
      <c r="A137" s="12">
        <v>41183</v>
      </c>
      <c r="B137" s="14">
        <v>12</v>
      </c>
      <c r="C137" t="s">
        <v>55</v>
      </c>
      <c r="D137" t="s">
        <v>58</v>
      </c>
      <c r="E137" t="str">
        <f t="shared" si="2"/>
        <v>4118312Average Per Device100% Cycling</v>
      </c>
      <c r="F137">
        <v>0.8426671</v>
      </c>
      <c r="G137" s="9">
        <v>0.89020750000000004</v>
      </c>
      <c r="H137">
        <v>0.84602639999999996</v>
      </c>
      <c r="I137">
        <v>90.789950000000005</v>
      </c>
      <c r="J137">
        <v>-8.0756999999999995E-2</v>
      </c>
      <c r="K137">
        <v>-4.9578000000000001E-3</v>
      </c>
      <c r="L137">
        <v>4.7540399999999997E-2</v>
      </c>
      <c r="M137">
        <v>0.10003869999999999</v>
      </c>
      <c r="N137" s="1">
        <v>0.17583779999999999</v>
      </c>
      <c r="O137" s="1">
        <v>-0.1249382</v>
      </c>
      <c r="P137">
        <v>-4.9139000000000002E-2</v>
      </c>
      <c r="Q137">
        <v>3.3593E-3</v>
      </c>
      <c r="R137">
        <v>5.5857499999999997E-2</v>
      </c>
      <c r="S137">
        <v>0.13165669999999999</v>
      </c>
    </row>
    <row r="138" spans="1:19">
      <c r="A138" s="12">
        <v>41183</v>
      </c>
      <c r="B138" s="14">
        <v>12</v>
      </c>
      <c r="C138" t="s">
        <v>55</v>
      </c>
      <c r="D138" t="s">
        <v>57</v>
      </c>
      <c r="E138" t="str">
        <f t="shared" si="2"/>
        <v>4118312Average Per Device50% Cycling</v>
      </c>
      <c r="F138">
        <v>1.045221</v>
      </c>
      <c r="G138" s="9">
        <v>0.96110830000000003</v>
      </c>
      <c r="H138">
        <v>1.051596</v>
      </c>
      <c r="I138">
        <v>92.477670000000003</v>
      </c>
      <c r="J138">
        <v>-0.22930729999999999</v>
      </c>
      <c r="K138">
        <v>-0.14352490000000001</v>
      </c>
      <c r="L138">
        <v>-8.4112300000000001E-2</v>
      </c>
      <c r="M138">
        <v>-2.4699800000000001E-2</v>
      </c>
      <c r="N138" s="1">
        <v>6.1082600000000001E-2</v>
      </c>
      <c r="O138" s="1">
        <v>-0.1388192</v>
      </c>
      <c r="P138">
        <v>-5.3036800000000002E-2</v>
      </c>
      <c r="Q138">
        <v>6.3758E-3</v>
      </c>
      <c r="R138">
        <v>6.5788399999999997E-2</v>
      </c>
      <c r="S138">
        <v>0.1515707</v>
      </c>
    </row>
    <row r="139" spans="1:19">
      <c r="A139" s="12">
        <v>41183</v>
      </c>
      <c r="B139" s="14">
        <v>12</v>
      </c>
      <c r="C139" t="s">
        <v>55</v>
      </c>
      <c r="D139" t="s">
        <v>52</v>
      </c>
      <c r="E139" t="str">
        <f t="shared" si="2"/>
        <v>4118312Average Per DeviceAll</v>
      </c>
      <c r="F139">
        <v>0.93786720000000001</v>
      </c>
      <c r="G139" s="9">
        <v>0.92353090000000004</v>
      </c>
      <c r="H139">
        <v>0.94264429999999999</v>
      </c>
      <c r="I139">
        <v>91.583179999999999</v>
      </c>
      <c r="J139">
        <v>-0.1505756</v>
      </c>
      <c r="K139">
        <v>-7.0084400000000005E-2</v>
      </c>
      <c r="L139">
        <v>-1.4336399999999999E-2</v>
      </c>
      <c r="M139">
        <v>4.14116E-2</v>
      </c>
      <c r="N139" s="1">
        <v>0.12190289999999999</v>
      </c>
      <c r="O139" s="1">
        <v>-0.1314622</v>
      </c>
      <c r="P139">
        <v>-5.0971000000000002E-2</v>
      </c>
      <c r="Q139">
        <v>4.777E-3</v>
      </c>
      <c r="R139">
        <v>6.0525000000000002E-2</v>
      </c>
      <c r="S139">
        <v>0.14101630000000001</v>
      </c>
    </row>
    <row r="140" spans="1:19">
      <c r="A140" s="12">
        <v>41183</v>
      </c>
      <c r="B140" s="14">
        <v>12</v>
      </c>
      <c r="C140" t="s">
        <v>54</v>
      </c>
      <c r="D140" t="s">
        <v>58</v>
      </c>
      <c r="E140" t="str">
        <f t="shared" si="2"/>
        <v>4118312Average Per Premise100% Cycling</v>
      </c>
      <c r="F140">
        <v>0.99746000000000001</v>
      </c>
      <c r="G140" s="9">
        <v>1.053733</v>
      </c>
      <c r="H140">
        <v>1.001436</v>
      </c>
      <c r="I140">
        <v>90.789950000000005</v>
      </c>
      <c r="J140">
        <v>-7.2024099999999994E-2</v>
      </c>
      <c r="K140">
        <v>3.7751E-3</v>
      </c>
      <c r="L140">
        <v>5.6273299999999998E-2</v>
      </c>
      <c r="M140">
        <v>0.1087716</v>
      </c>
      <c r="N140" s="1">
        <v>0.1845707</v>
      </c>
      <c r="O140" s="1">
        <v>-0.1243211</v>
      </c>
      <c r="P140">
        <v>-4.85219E-2</v>
      </c>
      <c r="Q140">
        <v>3.9763000000000003E-3</v>
      </c>
      <c r="R140">
        <v>5.64746E-2</v>
      </c>
      <c r="S140">
        <v>0.13227369999999999</v>
      </c>
    </row>
    <row r="141" spans="1:19">
      <c r="A141" s="12">
        <v>41183</v>
      </c>
      <c r="B141" s="14">
        <v>12</v>
      </c>
      <c r="C141" t="s">
        <v>54</v>
      </c>
      <c r="D141" t="s">
        <v>57</v>
      </c>
      <c r="E141" t="str">
        <f t="shared" si="2"/>
        <v>4118312Average Per Premise50% Cycling</v>
      </c>
      <c r="F141">
        <v>1.2177</v>
      </c>
      <c r="G141" s="9">
        <v>1.1197079999999999</v>
      </c>
      <c r="H141">
        <v>1.225128</v>
      </c>
      <c r="I141">
        <v>92.477670000000003</v>
      </c>
      <c r="J141">
        <v>-0.2431874</v>
      </c>
      <c r="K141">
        <v>-0.15740499999999999</v>
      </c>
      <c r="L141">
        <v>-9.7992399999999993E-2</v>
      </c>
      <c r="M141">
        <v>-3.8579799999999997E-2</v>
      </c>
      <c r="N141" s="1">
        <v>4.7202500000000001E-2</v>
      </c>
      <c r="O141" s="1">
        <v>-0.1377671</v>
      </c>
      <c r="P141">
        <v>-5.1984799999999998E-2</v>
      </c>
      <c r="Q141">
        <v>7.4278E-3</v>
      </c>
      <c r="R141">
        <v>6.6840399999999994E-2</v>
      </c>
      <c r="S141">
        <v>0.1526228</v>
      </c>
    </row>
    <row r="142" spans="1:19">
      <c r="A142" s="12">
        <v>41183</v>
      </c>
      <c r="B142" s="14">
        <v>12</v>
      </c>
      <c r="C142" t="s">
        <v>54</v>
      </c>
      <c r="D142" t="s">
        <v>52</v>
      </c>
      <c r="E142" t="str">
        <f t="shared" si="2"/>
        <v>4118312Average Per PremiseAll</v>
      </c>
      <c r="F142">
        <v>1.100973</v>
      </c>
      <c r="G142" s="9">
        <v>1.084741</v>
      </c>
      <c r="H142">
        <v>1.1065719999999999</v>
      </c>
      <c r="I142">
        <v>91.583179999999999</v>
      </c>
      <c r="J142">
        <v>-0.15247079999999999</v>
      </c>
      <c r="K142">
        <v>-7.1979600000000005E-2</v>
      </c>
      <c r="L142">
        <v>-1.6231599999999999E-2</v>
      </c>
      <c r="M142">
        <v>3.95164E-2</v>
      </c>
      <c r="N142" s="1">
        <v>0.12000769999999999</v>
      </c>
      <c r="O142" s="1">
        <v>-0.1306407</v>
      </c>
      <c r="P142">
        <v>-5.01495E-2</v>
      </c>
      <c r="Q142">
        <v>5.5985000000000002E-3</v>
      </c>
      <c r="R142">
        <v>6.1346499999999998E-2</v>
      </c>
      <c r="S142">
        <v>0.14183780000000001</v>
      </c>
    </row>
    <row r="143" spans="1:19">
      <c r="A143" s="12">
        <v>41183</v>
      </c>
      <c r="B143" s="14">
        <v>12</v>
      </c>
      <c r="C143" t="s">
        <v>56</v>
      </c>
      <c r="D143" t="s">
        <v>58</v>
      </c>
      <c r="E143" t="str">
        <f t="shared" si="2"/>
        <v>4118312Average Per Ton100% Cycling</v>
      </c>
      <c r="F143">
        <v>0.23302490000000001</v>
      </c>
      <c r="G143" s="9">
        <v>0.24617130000000001</v>
      </c>
      <c r="H143">
        <v>0.23395379999999999</v>
      </c>
      <c r="I143">
        <v>90.789950000000005</v>
      </c>
      <c r="J143">
        <v>-0.1151509</v>
      </c>
      <c r="K143">
        <v>-3.9351799999999999E-2</v>
      </c>
      <c r="L143">
        <v>1.31465E-2</v>
      </c>
      <c r="M143">
        <v>6.56447E-2</v>
      </c>
      <c r="N143" s="1">
        <v>0.14144390000000001</v>
      </c>
      <c r="O143" s="1">
        <v>-0.1273685</v>
      </c>
      <c r="P143">
        <v>-5.1569299999999998E-2</v>
      </c>
      <c r="Q143">
        <v>9.2900000000000003E-4</v>
      </c>
      <c r="R143">
        <v>5.3427200000000001E-2</v>
      </c>
      <c r="S143">
        <v>0.12922639999999999</v>
      </c>
    </row>
    <row r="144" spans="1:19">
      <c r="A144" s="12">
        <v>41183</v>
      </c>
      <c r="B144" s="14">
        <v>12</v>
      </c>
      <c r="C144" t="s">
        <v>56</v>
      </c>
      <c r="D144" t="s">
        <v>57</v>
      </c>
      <c r="E144" t="str">
        <f t="shared" si="2"/>
        <v>4118312Average Per Ton50% Cycling</v>
      </c>
      <c r="F144">
        <v>0.30112909999999998</v>
      </c>
      <c r="G144" s="9">
        <v>0.27689619999999998</v>
      </c>
      <c r="H144">
        <v>0.30296590000000001</v>
      </c>
      <c r="I144">
        <v>92.477670000000003</v>
      </c>
      <c r="J144">
        <v>-0.16942779999999999</v>
      </c>
      <c r="K144">
        <v>-8.3645499999999998E-2</v>
      </c>
      <c r="L144">
        <v>-2.4232900000000002E-2</v>
      </c>
      <c r="M144">
        <v>3.5179700000000001E-2</v>
      </c>
      <c r="N144" s="1">
        <v>0.1209621</v>
      </c>
      <c r="O144" s="1">
        <v>-0.14335809999999999</v>
      </c>
      <c r="P144">
        <v>-5.75757E-2</v>
      </c>
      <c r="Q144">
        <v>1.8369E-3</v>
      </c>
      <c r="R144">
        <v>6.1249499999999998E-2</v>
      </c>
      <c r="S144">
        <v>0.14703179999999999</v>
      </c>
    </row>
    <row r="145" spans="1:19">
      <c r="A145" s="12">
        <v>41183</v>
      </c>
      <c r="B145" s="14">
        <v>12</v>
      </c>
      <c r="C145" t="s">
        <v>56</v>
      </c>
      <c r="D145" t="s">
        <v>52</v>
      </c>
      <c r="E145" t="str">
        <f t="shared" si="2"/>
        <v>4118312Average Per TonAll</v>
      </c>
      <c r="F145">
        <v>0.26503379999999999</v>
      </c>
      <c r="G145" s="9">
        <v>0.26061200000000001</v>
      </c>
      <c r="H145">
        <v>0.2663895</v>
      </c>
      <c r="I145">
        <v>91.583179999999999</v>
      </c>
      <c r="J145">
        <v>-0.14066110000000001</v>
      </c>
      <c r="K145">
        <v>-6.0169800000000002E-2</v>
      </c>
      <c r="L145">
        <v>-4.4218E-3</v>
      </c>
      <c r="M145">
        <v>5.1326200000000002E-2</v>
      </c>
      <c r="N145" s="1">
        <v>0.1318174</v>
      </c>
      <c r="O145" s="1">
        <v>-0.13488359999999999</v>
      </c>
      <c r="P145">
        <v>-5.4392299999999998E-2</v>
      </c>
      <c r="Q145">
        <v>1.3557E-3</v>
      </c>
      <c r="R145">
        <v>5.71037E-2</v>
      </c>
      <c r="S145">
        <v>0.13759489999999999</v>
      </c>
    </row>
    <row r="146" spans="1:19">
      <c r="A146" s="12">
        <v>41183</v>
      </c>
      <c r="B146" s="14">
        <v>13</v>
      </c>
      <c r="C146" t="s">
        <v>63</v>
      </c>
      <c r="D146" t="s">
        <v>58</v>
      </c>
      <c r="E146" t="str">
        <f t="shared" si="2"/>
        <v>4118313Aggregate100% Cycling</v>
      </c>
      <c r="F146">
        <v>14.356909999999999</v>
      </c>
      <c r="G146" s="9">
        <v>15.518319999999999</v>
      </c>
      <c r="H146">
        <v>14.748139999999999</v>
      </c>
      <c r="I146">
        <v>90.452920000000006</v>
      </c>
      <c r="J146">
        <v>-0.71793989999999996</v>
      </c>
      <c r="K146">
        <v>0.39238980000000001</v>
      </c>
      <c r="L146">
        <v>1.1614009999999999</v>
      </c>
      <c r="M146">
        <v>1.930412</v>
      </c>
      <c r="N146" s="1">
        <v>3.0407410000000001</v>
      </c>
      <c r="O146" s="1">
        <v>-1.4881169999999999</v>
      </c>
      <c r="P146">
        <v>-0.37778699999999998</v>
      </c>
      <c r="Q146">
        <v>0.39122390000000001</v>
      </c>
      <c r="R146">
        <v>1.1602349999999999</v>
      </c>
      <c r="S146">
        <v>2.2705649999999999</v>
      </c>
    </row>
    <row r="147" spans="1:19">
      <c r="A147" s="12">
        <v>41183</v>
      </c>
      <c r="B147" s="14">
        <v>13</v>
      </c>
      <c r="C147" t="s">
        <v>63</v>
      </c>
      <c r="D147" t="s">
        <v>57</v>
      </c>
      <c r="E147" t="str">
        <f t="shared" si="2"/>
        <v>4118313Aggregate50% Cycling</v>
      </c>
      <c r="F147">
        <v>16.774619999999999</v>
      </c>
      <c r="G147" s="9">
        <v>15.25506</v>
      </c>
      <c r="H147">
        <v>16.691320000000001</v>
      </c>
      <c r="I147">
        <v>91.967690000000005</v>
      </c>
      <c r="J147">
        <v>-3.4002279999999998</v>
      </c>
      <c r="K147">
        <v>-2.2891159999999999</v>
      </c>
      <c r="L147">
        <v>-1.5195620000000001</v>
      </c>
      <c r="M147">
        <v>-0.75000889999999998</v>
      </c>
      <c r="N147" s="1">
        <v>0.36110399999999998</v>
      </c>
      <c r="O147" s="1">
        <v>-1.96397</v>
      </c>
      <c r="P147">
        <v>-0.85285690000000003</v>
      </c>
      <c r="Q147">
        <v>-8.3303500000000003E-2</v>
      </c>
      <c r="R147">
        <v>0.68624989999999997</v>
      </c>
      <c r="S147">
        <v>1.797363</v>
      </c>
    </row>
    <row r="148" spans="1:19">
      <c r="A148" s="12">
        <v>41183</v>
      </c>
      <c r="B148" s="14">
        <v>13</v>
      </c>
      <c r="C148" t="s">
        <v>63</v>
      </c>
      <c r="D148" t="s">
        <v>52</v>
      </c>
      <c r="E148" t="str">
        <f t="shared" si="2"/>
        <v>4118313AggregateAll</v>
      </c>
      <c r="F148">
        <v>31.1707</v>
      </c>
      <c r="G148" s="9">
        <v>30.789259999999999</v>
      </c>
      <c r="H148">
        <v>31.474720000000001</v>
      </c>
      <c r="I148">
        <v>91.164860000000004</v>
      </c>
      <c r="J148">
        <v>-4.1436729999999997</v>
      </c>
      <c r="K148">
        <v>-1.9209130000000001</v>
      </c>
      <c r="L148">
        <v>-0.38143680000000002</v>
      </c>
      <c r="M148">
        <v>1.15804</v>
      </c>
      <c r="N148" s="1">
        <v>3.3807990000000001</v>
      </c>
      <c r="O148" s="1">
        <v>-3.4582160000000002</v>
      </c>
      <c r="P148">
        <v>-1.235457</v>
      </c>
      <c r="Q148">
        <v>0.3040197</v>
      </c>
      <c r="R148">
        <v>1.843496</v>
      </c>
      <c r="S148">
        <v>4.0662560000000001</v>
      </c>
    </row>
    <row r="149" spans="1:19">
      <c r="A149" s="12">
        <v>41183</v>
      </c>
      <c r="B149" s="14">
        <v>13</v>
      </c>
      <c r="C149" t="s">
        <v>55</v>
      </c>
      <c r="D149" t="s">
        <v>58</v>
      </c>
      <c r="E149" t="str">
        <f t="shared" si="2"/>
        <v>4118313Average Per Device100% Cycling</v>
      </c>
      <c r="F149">
        <v>0.99011490000000002</v>
      </c>
      <c r="G149" s="9">
        <v>1.0702100000000001</v>
      </c>
      <c r="H149">
        <v>1.0170950000000001</v>
      </c>
      <c r="I149">
        <v>90.452920000000006</v>
      </c>
      <c r="J149">
        <v>-7.3320300000000005E-2</v>
      </c>
      <c r="K149">
        <v>1.7318799999999999E-2</v>
      </c>
      <c r="L149">
        <v>8.0095200000000005E-2</v>
      </c>
      <c r="M149">
        <v>0.14287159999999999</v>
      </c>
      <c r="N149" s="1">
        <v>0.23351079999999999</v>
      </c>
      <c r="O149" s="1">
        <v>-0.12643509999999999</v>
      </c>
      <c r="P149">
        <v>-3.5795899999999999E-2</v>
      </c>
      <c r="Q149">
        <v>2.6980500000000001E-2</v>
      </c>
      <c r="R149">
        <v>8.9756900000000001E-2</v>
      </c>
      <c r="S149">
        <v>0.180396</v>
      </c>
    </row>
    <row r="150" spans="1:19">
      <c r="A150" s="12">
        <v>41183</v>
      </c>
      <c r="B150" s="14">
        <v>13</v>
      </c>
      <c r="C150" t="s">
        <v>55</v>
      </c>
      <c r="D150" t="s">
        <v>57</v>
      </c>
      <c r="E150" t="str">
        <f t="shared" si="2"/>
        <v>4118313Average Per Device50% Cycling</v>
      </c>
      <c r="F150">
        <v>1.348436</v>
      </c>
      <c r="G150" s="9">
        <v>1.2262850000000001</v>
      </c>
      <c r="H150">
        <v>1.3417399999999999</v>
      </c>
      <c r="I150">
        <v>91.967690000000005</v>
      </c>
      <c r="J150">
        <v>-0.29827599999999999</v>
      </c>
      <c r="K150">
        <v>-0.1942197</v>
      </c>
      <c r="L150">
        <v>-0.1221507</v>
      </c>
      <c r="M150">
        <v>-5.0081599999999997E-2</v>
      </c>
      <c r="N150" s="1">
        <v>5.39747E-2</v>
      </c>
      <c r="O150" s="1">
        <v>-0.1828217</v>
      </c>
      <c r="P150">
        <v>-7.8765399999999999E-2</v>
      </c>
      <c r="Q150">
        <v>-6.6962999999999996E-3</v>
      </c>
      <c r="R150">
        <v>6.5372700000000006E-2</v>
      </c>
      <c r="S150">
        <v>0.169429</v>
      </c>
    </row>
    <row r="151" spans="1:19">
      <c r="A151" s="12">
        <v>41183</v>
      </c>
      <c r="B151" s="14">
        <v>13</v>
      </c>
      <c r="C151" t="s">
        <v>55</v>
      </c>
      <c r="D151" t="s">
        <v>52</v>
      </c>
      <c r="E151" t="str">
        <f t="shared" si="2"/>
        <v>4118313Average Per DeviceAll</v>
      </c>
      <c r="F151">
        <v>1.1585259999999999</v>
      </c>
      <c r="G151" s="9">
        <v>1.1435649999999999</v>
      </c>
      <c r="H151">
        <v>1.169678</v>
      </c>
      <c r="I151">
        <v>91.164860000000004</v>
      </c>
      <c r="J151">
        <v>-0.1790495</v>
      </c>
      <c r="K151">
        <v>-8.2104300000000005E-2</v>
      </c>
      <c r="L151">
        <v>-1.4960299999999999E-2</v>
      </c>
      <c r="M151">
        <v>5.2183599999999997E-2</v>
      </c>
      <c r="N151" s="1">
        <v>0.14912880000000001</v>
      </c>
      <c r="O151" s="1">
        <v>-0.15293680000000001</v>
      </c>
      <c r="P151">
        <v>-5.5991600000000002E-2</v>
      </c>
      <c r="Q151">
        <v>1.11524E-2</v>
      </c>
      <c r="R151">
        <v>7.8296299999999999E-2</v>
      </c>
      <c r="S151">
        <v>0.17524149999999999</v>
      </c>
    </row>
    <row r="152" spans="1:19">
      <c r="A152" s="12">
        <v>41183</v>
      </c>
      <c r="B152" s="14">
        <v>13</v>
      </c>
      <c r="C152" t="s">
        <v>54</v>
      </c>
      <c r="D152" t="s">
        <v>58</v>
      </c>
      <c r="E152" t="str">
        <f t="shared" si="2"/>
        <v>4118313Average Per Premise100% Cycling</v>
      </c>
      <c r="F152">
        <v>1.1719930000000001</v>
      </c>
      <c r="G152" s="9">
        <v>1.2668010000000001</v>
      </c>
      <c r="H152">
        <v>1.2039299999999999</v>
      </c>
      <c r="I152">
        <v>90.452920000000006</v>
      </c>
      <c r="J152">
        <v>-5.8607300000000001E-2</v>
      </c>
      <c r="K152">
        <v>3.2031799999999999E-2</v>
      </c>
      <c r="L152">
        <v>9.4808199999999995E-2</v>
      </c>
      <c r="M152">
        <v>0.15758459999999999</v>
      </c>
      <c r="N152" s="1">
        <v>0.24822379999999999</v>
      </c>
      <c r="O152" s="1">
        <v>-0.1214789</v>
      </c>
      <c r="P152">
        <v>-3.0839800000000001E-2</v>
      </c>
      <c r="Q152">
        <v>3.1936600000000002E-2</v>
      </c>
      <c r="R152">
        <v>9.4713000000000006E-2</v>
      </c>
      <c r="S152">
        <v>0.18535219999999999</v>
      </c>
    </row>
    <row r="153" spans="1:19">
      <c r="A153" s="12">
        <v>41183</v>
      </c>
      <c r="B153" s="14">
        <v>13</v>
      </c>
      <c r="C153" t="s">
        <v>54</v>
      </c>
      <c r="D153" t="s">
        <v>57</v>
      </c>
      <c r="E153" t="str">
        <f t="shared" si="2"/>
        <v>4118313Average Per Premise50% Cycling</v>
      </c>
      <c r="F153">
        <v>1.5709519999999999</v>
      </c>
      <c r="G153" s="9">
        <v>1.428644</v>
      </c>
      <c r="H153">
        <v>1.56315</v>
      </c>
      <c r="I153">
        <v>91.967690000000005</v>
      </c>
      <c r="J153">
        <v>-0.31843310000000002</v>
      </c>
      <c r="K153">
        <v>-0.21437680000000001</v>
      </c>
      <c r="L153">
        <v>-0.14230780000000001</v>
      </c>
      <c r="M153">
        <v>-7.0238700000000001E-2</v>
      </c>
      <c r="N153" s="1">
        <v>3.3817600000000003E-2</v>
      </c>
      <c r="O153" s="1">
        <v>-0.1839267</v>
      </c>
      <c r="P153">
        <v>-7.9870499999999997E-2</v>
      </c>
      <c r="Q153">
        <v>-7.8014E-3</v>
      </c>
      <c r="R153">
        <v>6.4267599999999994E-2</v>
      </c>
      <c r="S153">
        <v>0.1683239</v>
      </c>
    </row>
    <row r="154" spans="1:19">
      <c r="A154" s="12">
        <v>41183</v>
      </c>
      <c r="B154" s="14">
        <v>13</v>
      </c>
      <c r="C154" t="s">
        <v>54</v>
      </c>
      <c r="D154" t="s">
        <v>52</v>
      </c>
      <c r="E154" t="str">
        <f t="shared" si="2"/>
        <v>4118313Average Per PremiseAll</v>
      </c>
      <c r="F154">
        <v>1.359504</v>
      </c>
      <c r="G154" s="9">
        <v>1.342867</v>
      </c>
      <c r="H154">
        <v>1.372763</v>
      </c>
      <c r="I154">
        <v>91.164860000000004</v>
      </c>
      <c r="J154">
        <v>-0.18072540000000001</v>
      </c>
      <c r="K154">
        <v>-8.3780199999999999E-2</v>
      </c>
      <c r="L154">
        <v>-1.66363E-2</v>
      </c>
      <c r="M154">
        <v>5.0507700000000003E-2</v>
      </c>
      <c r="N154" s="1">
        <v>0.1474529</v>
      </c>
      <c r="O154" s="1">
        <v>-0.1508294</v>
      </c>
      <c r="P154">
        <v>-5.38842E-2</v>
      </c>
      <c r="Q154">
        <v>1.32598E-2</v>
      </c>
      <c r="R154">
        <v>8.0403699999999995E-2</v>
      </c>
      <c r="S154">
        <v>0.1773489</v>
      </c>
    </row>
    <row r="155" spans="1:19">
      <c r="A155" s="12">
        <v>41183</v>
      </c>
      <c r="B155" s="14">
        <v>13</v>
      </c>
      <c r="C155" t="s">
        <v>56</v>
      </c>
      <c r="D155" t="s">
        <v>58</v>
      </c>
      <c r="E155" t="str">
        <f t="shared" si="2"/>
        <v>4118313Average Per Ton100% Cycling</v>
      </c>
      <c r="F155">
        <v>0.27379900000000001</v>
      </c>
      <c r="G155" s="9">
        <v>0.29594789999999999</v>
      </c>
      <c r="H155">
        <v>0.28126000000000001</v>
      </c>
      <c r="I155">
        <v>90.452920000000006</v>
      </c>
      <c r="J155">
        <v>-0.13126669999999999</v>
      </c>
      <c r="K155">
        <v>-4.0627499999999997E-2</v>
      </c>
      <c r="L155">
        <v>2.2148899999999999E-2</v>
      </c>
      <c r="M155">
        <v>8.4925299999999995E-2</v>
      </c>
      <c r="N155" s="1">
        <v>0.17556450000000001</v>
      </c>
      <c r="O155" s="1">
        <v>-0.14595459999999999</v>
      </c>
      <c r="P155">
        <v>-5.5315400000000001E-2</v>
      </c>
      <c r="Q155">
        <v>7.4609999999999998E-3</v>
      </c>
      <c r="R155">
        <v>7.0237400000000005E-2</v>
      </c>
      <c r="S155">
        <v>0.16087650000000001</v>
      </c>
    </row>
    <row r="156" spans="1:19">
      <c r="A156" s="12">
        <v>41183</v>
      </c>
      <c r="B156" s="14">
        <v>13</v>
      </c>
      <c r="C156" t="s">
        <v>56</v>
      </c>
      <c r="D156" t="s">
        <v>57</v>
      </c>
      <c r="E156" t="str">
        <f t="shared" si="2"/>
        <v>4118313Average Per Ton50% Cycling</v>
      </c>
      <c r="F156">
        <v>0.38848569999999999</v>
      </c>
      <c r="G156" s="9">
        <v>0.353294</v>
      </c>
      <c r="H156">
        <v>0.38655640000000002</v>
      </c>
      <c r="I156">
        <v>91.967690000000005</v>
      </c>
      <c r="J156">
        <v>-0.21131710000000001</v>
      </c>
      <c r="K156">
        <v>-0.1072608</v>
      </c>
      <c r="L156">
        <v>-3.5191699999999999E-2</v>
      </c>
      <c r="M156">
        <v>3.6877300000000002E-2</v>
      </c>
      <c r="N156" s="1">
        <v>0.14093359999999999</v>
      </c>
      <c r="O156" s="1">
        <v>-0.17805460000000001</v>
      </c>
      <c r="P156">
        <v>-7.3998300000000003E-2</v>
      </c>
      <c r="Q156">
        <v>-1.9292999999999999E-3</v>
      </c>
      <c r="R156">
        <v>7.0139800000000002E-2</v>
      </c>
      <c r="S156">
        <v>0.17419609999999999</v>
      </c>
    </row>
    <row r="157" spans="1:19">
      <c r="A157" s="12">
        <v>41183</v>
      </c>
      <c r="B157" s="14">
        <v>13</v>
      </c>
      <c r="C157" t="s">
        <v>56</v>
      </c>
      <c r="D157" t="s">
        <v>52</v>
      </c>
      <c r="E157" t="str">
        <f t="shared" si="2"/>
        <v>4118313Average Per TonAll</v>
      </c>
      <c r="F157">
        <v>0.32770169999999998</v>
      </c>
      <c r="G157" s="9">
        <v>0.32290049999999998</v>
      </c>
      <c r="H157">
        <v>0.33074930000000002</v>
      </c>
      <c r="I157">
        <v>91.164860000000004</v>
      </c>
      <c r="J157">
        <v>-0.16889029999999999</v>
      </c>
      <c r="K157">
        <v>-7.1945099999999998E-2</v>
      </c>
      <c r="L157">
        <v>-4.8012000000000003E-3</v>
      </c>
      <c r="M157">
        <v>6.2342700000000001E-2</v>
      </c>
      <c r="N157" s="1">
        <v>0.15928800000000001</v>
      </c>
      <c r="O157" s="1">
        <v>-0.16104160000000001</v>
      </c>
      <c r="P157">
        <v>-6.4096399999999998E-2</v>
      </c>
      <c r="Q157">
        <v>3.0476000000000001E-3</v>
      </c>
      <c r="R157">
        <v>7.0191500000000004E-2</v>
      </c>
      <c r="S157">
        <v>0.1671367</v>
      </c>
    </row>
    <row r="158" spans="1:19">
      <c r="A158" s="12">
        <v>41183</v>
      </c>
      <c r="B158" s="14">
        <v>14</v>
      </c>
      <c r="C158" t="s">
        <v>63</v>
      </c>
      <c r="D158" t="s">
        <v>58</v>
      </c>
      <c r="E158" t="str">
        <f t="shared" si="2"/>
        <v>4118314Aggregate100% Cycling</v>
      </c>
      <c r="F158">
        <v>16.567039999999999</v>
      </c>
      <c r="G158" s="9">
        <v>17.427340000000001</v>
      </c>
      <c r="H158">
        <v>16.562419999999999</v>
      </c>
      <c r="I158">
        <v>89.358090000000004</v>
      </c>
      <c r="J158">
        <v>-1.1413690000000001</v>
      </c>
      <c r="K158">
        <v>4.1232400000000002E-2</v>
      </c>
      <c r="L158">
        <v>0.86029860000000002</v>
      </c>
      <c r="M158">
        <v>1.679365</v>
      </c>
      <c r="N158" s="1">
        <v>2.8619659999999998</v>
      </c>
      <c r="O158" s="1">
        <v>-2.0062929999999999</v>
      </c>
      <c r="P158">
        <v>-0.82369099999999995</v>
      </c>
      <c r="Q158">
        <v>-4.6248000000000001E-3</v>
      </c>
      <c r="R158">
        <v>0.81444139999999998</v>
      </c>
      <c r="S158">
        <v>1.9970429999999999</v>
      </c>
    </row>
    <row r="159" spans="1:19">
      <c r="A159" s="12">
        <v>41183</v>
      </c>
      <c r="B159" s="14">
        <v>14</v>
      </c>
      <c r="C159" t="s">
        <v>63</v>
      </c>
      <c r="D159" t="s">
        <v>57</v>
      </c>
      <c r="E159" t="str">
        <f t="shared" si="2"/>
        <v>4118314Aggregate50% Cycling</v>
      </c>
      <c r="F159">
        <v>20.388200000000001</v>
      </c>
      <c r="G159" s="9">
        <v>18.9054</v>
      </c>
      <c r="H159">
        <v>20.68534</v>
      </c>
      <c r="I159">
        <v>91.072190000000006</v>
      </c>
      <c r="J159">
        <v>-3.555059</v>
      </c>
      <c r="K159">
        <v>-2.330749</v>
      </c>
      <c r="L159">
        <v>-1.4827950000000001</v>
      </c>
      <c r="M159">
        <v>-0.63484169999999995</v>
      </c>
      <c r="N159" s="1">
        <v>0.58946869999999996</v>
      </c>
      <c r="O159" s="1">
        <v>-1.7751220000000001</v>
      </c>
      <c r="P159">
        <v>-0.55081159999999996</v>
      </c>
      <c r="Q159">
        <v>0.29714210000000002</v>
      </c>
      <c r="R159">
        <v>1.1450959999999999</v>
      </c>
      <c r="S159">
        <v>2.3694060000000001</v>
      </c>
    </row>
    <row r="160" spans="1:19">
      <c r="A160" s="12">
        <v>41183</v>
      </c>
      <c r="B160" s="14">
        <v>14</v>
      </c>
      <c r="C160" t="s">
        <v>63</v>
      </c>
      <c r="D160" t="s">
        <v>52</v>
      </c>
      <c r="E160" t="str">
        <f t="shared" si="2"/>
        <v>4118314AggregateAll</v>
      </c>
      <c r="F160">
        <v>37.009909999999998</v>
      </c>
      <c r="G160" s="9">
        <v>36.366889999999998</v>
      </c>
      <c r="H160">
        <v>37.305190000000003</v>
      </c>
      <c r="I160">
        <v>90.163719999999998</v>
      </c>
      <c r="J160">
        <v>-4.7199629999999999</v>
      </c>
      <c r="K160">
        <v>-2.3112729999999999</v>
      </c>
      <c r="L160">
        <v>-0.64302139999999997</v>
      </c>
      <c r="M160">
        <v>1.0252300000000001</v>
      </c>
      <c r="N160" s="1">
        <v>3.4339209999999998</v>
      </c>
      <c r="O160" s="1">
        <v>-3.7816559999999999</v>
      </c>
      <c r="P160">
        <v>-1.3729659999999999</v>
      </c>
      <c r="Q160">
        <v>0.29528579999999999</v>
      </c>
      <c r="R160">
        <v>1.9635370000000001</v>
      </c>
      <c r="S160">
        <v>4.3722279999999998</v>
      </c>
    </row>
    <row r="161" spans="1:19">
      <c r="A161" s="12">
        <v>41183</v>
      </c>
      <c r="B161" s="14">
        <v>14</v>
      </c>
      <c r="C161" t="s">
        <v>55</v>
      </c>
      <c r="D161" t="s">
        <v>58</v>
      </c>
      <c r="E161" t="str">
        <f t="shared" si="2"/>
        <v>4118314Average Per Device100% Cycling</v>
      </c>
      <c r="F161">
        <v>1.1425350000000001</v>
      </c>
      <c r="G161" s="9">
        <v>1.201865</v>
      </c>
      <c r="H161">
        <v>1.1422159999999999</v>
      </c>
      <c r="I161">
        <v>89.358090000000004</v>
      </c>
      <c r="J161">
        <v>-0.1040716</v>
      </c>
      <c r="K161">
        <v>-7.5326999999999998E-3</v>
      </c>
      <c r="L161">
        <v>5.9329899999999998E-2</v>
      </c>
      <c r="M161">
        <v>0.12619240000000001</v>
      </c>
      <c r="N161" s="1">
        <v>0.22273129999999999</v>
      </c>
      <c r="O161" s="1">
        <v>-0.16372049999999999</v>
      </c>
      <c r="P161">
        <v>-6.7181500000000005E-2</v>
      </c>
      <c r="Q161">
        <v>-3.19E-4</v>
      </c>
      <c r="R161">
        <v>6.6543500000000005E-2</v>
      </c>
      <c r="S161">
        <v>0.16308249999999999</v>
      </c>
    </row>
    <row r="162" spans="1:19">
      <c r="A162" s="12">
        <v>41183</v>
      </c>
      <c r="B162" s="14">
        <v>14</v>
      </c>
      <c r="C162" t="s">
        <v>55</v>
      </c>
      <c r="D162" t="s">
        <v>57</v>
      </c>
      <c r="E162" t="str">
        <f t="shared" si="2"/>
        <v>4118314Average Per Device50% Cycling</v>
      </c>
      <c r="F162">
        <v>1.6389149999999999</v>
      </c>
      <c r="G162" s="9">
        <v>1.51972</v>
      </c>
      <c r="H162">
        <v>1.662801</v>
      </c>
      <c r="I162">
        <v>91.072190000000006</v>
      </c>
      <c r="J162">
        <v>-0.31326379999999998</v>
      </c>
      <c r="K162">
        <v>-0.19860649999999999</v>
      </c>
      <c r="L162">
        <v>-0.1191952</v>
      </c>
      <c r="M162">
        <v>-3.9783899999999997E-2</v>
      </c>
      <c r="N162" s="1">
        <v>7.4873300000000004E-2</v>
      </c>
      <c r="O162" s="1">
        <v>-0.17018269999999999</v>
      </c>
      <c r="P162">
        <v>-5.5525400000000003E-2</v>
      </c>
      <c r="Q162">
        <v>2.3885799999999999E-2</v>
      </c>
      <c r="R162">
        <v>0.1032971</v>
      </c>
      <c r="S162">
        <v>0.21795439999999999</v>
      </c>
    </row>
    <row r="163" spans="1:19">
      <c r="A163" s="12">
        <v>41183</v>
      </c>
      <c r="B163" s="14">
        <v>14</v>
      </c>
      <c r="C163" t="s">
        <v>55</v>
      </c>
      <c r="D163" t="s">
        <v>52</v>
      </c>
      <c r="E163" t="str">
        <f t="shared" si="2"/>
        <v>4118314Average Per DeviceAll</v>
      </c>
      <c r="F163">
        <v>1.375834</v>
      </c>
      <c r="G163" s="9">
        <v>1.3512569999999999</v>
      </c>
      <c r="H163">
        <v>1.3868910000000001</v>
      </c>
      <c r="I163">
        <v>90.163719999999998</v>
      </c>
      <c r="J163">
        <v>-0.20239190000000001</v>
      </c>
      <c r="K163">
        <v>-9.7337400000000004E-2</v>
      </c>
      <c r="L163">
        <v>-2.4576899999999999E-2</v>
      </c>
      <c r="M163">
        <v>4.8183499999999997E-2</v>
      </c>
      <c r="N163" s="1">
        <v>0.15323809999999999</v>
      </c>
      <c r="O163" s="1">
        <v>-0.16675770000000001</v>
      </c>
      <c r="P163">
        <v>-6.17032E-2</v>
      </c>
      <c r="Q163">
        <v>1.1057300000000001E-2</v>
      </c>
      <c r="R163">
        <v>8.3817699999999995E-2</v>
      </c>
      <c r="S163">
        <v>0.18887229999999999</v>
      </c>
    </row>
    <row r="164" spans="1:19">
      <c r="A164" s="12">
        <v>41183</v>
      </c>
      <c r="B164" s="14">
        <v>14</v>
      </c>
      <c r="C164" t="s">
        <v>54</v>
      </c>
      <c r="D164" t="s">
        <v>58</v>
      </c>
      <c r="E164" t="str">
        <f t="shared" si="2"/>
        <v>4118314Average Per Premise100% Cycling</v>
      </c>
      <c r="F164">
        <v>1.3524119999999999</v>
      </c>
      <c r="G164" s="9">
        <v>1.4226399999999999</v>
      </c>
      <c r="H164">
        <v>1.352034</v>
      </c>
      <c r="I164">
        <v>89.358090000000004</v>
      </c>
      <c r="J164">
        <v>-9.3173000000000006E-2</v>
      </c>
      <c r="K164">
        <v>3.3658999999999998E-3</v>
      </c>
      <c r="L164">
        <v>7.0228499999999999E-2</v>
      </c>
      <c r="M164">
        <v>0.13709099999999999</v>
      </c>
      <c r="N164" s="1">
        <v>0.2336299</v>
      </c>
      <c r="O164" s="1">
        <v>-0.16377900000000001</v>
      </c>
      <c r="P164">
        <v>-6.7240099999999997E-2</v>
      </c>
      <c r="Q164">
        <v>-3.7750000000000001E-4</v>
      </c>
      <c r="R164">
        <v>6.6485000000000002E-2</v>
      </c>
      <c r="S164">
        <v>0.1630239</v>
      </c>
    </row>
    <row r="165" spans="1:19">
      <c r="A165" s="12">
        <v>41183</v>
      </c>
      <c r="B165" s="14">
        <v>14</v>
      </c>
      <c r="C165" t="s">
        <v>54</v>
      </c>
      <c r="D165" t="s">
        <v>57</v>
      </c>
      <c r="E165" t="str">
        <f t="shared" si="2"/>
        <v>4118314Average Per Premise50% Cycling</v>
      </c>
      <c r="F165">
        <v>1.909365</v>
      </c>
      <c r="G165" s="9">
        <v>1.7705</v>
      </c>
      <c r="H165">
        <v>1.937192</v>
      </c>
      <c r="I165">
        <v>91.072190000000006</v>
      </c>
      <c r="J165">
        <v>-0.33293309999999998</v>
      </c>
      <c r="K165">
        <v>-0.21827579999999999</v>
      </c>
      <c r="L165">
        <v>-0.1388645</v>
      </c>
      <c r="M165">
        <v>-5.9453199999999998E-2</v>
      </c>
      <c r="N165" s="1">
        <v>5.5204000000000003E-2</v>
      </c>
      <c r="O165" s="1">
        <v>-0.166241</v>
      </c>
      <c r="P165">
        <v>-5.1583799999999999E-2</v>
      </c>
      <c r="Q165">
        <v>2.7827500000000002E-2</v>
      </c>
      <c r="R165">
        <v>0.1072388</v>
      </c>
      <c r="S165">
        <v>0.22189610000000001</v>
      </c>
    </row>
    <row r="166" spans="1:19">
      <c r="A166" s="12">
        <v>41183</v>
      </c>
      <c r="B166" s="14">
        <v>14</v>
      </c>
      <c r="C166" t="s">
        <v>54</v>
      </c>
      <c r="D166" t="s">
        <v>52</v>
      </c>
      <c r="E166" t="str">
        <f t="shared" si="2"/>
        <v>4118314Average Per PremiseAll</v>
      </c>
      <c r="F166">
        <v>1.6141799999999999</v>
      </c>
      <c r="G166" s="9">
        <v>1.5861339999999999</v>
      </c>
      <c r="H166">
        <v>1.6270579999999999</v>
      </c>
      <c r="I166">
        <v>90.163719999999998</v>
      </c>
      <c r="J166">
        <v>-0.20586019999999999</v>
      </c>
      <c r="K166">
        <v>-0.1008057</v>
      </c>
      <c r="L166">
        <v>-2.8045199999999999E-2</v>
      </c>
      <c r="M166">
        <v>4.4715199999999997E-2</v>
      </c>
      <c r="N166" s="1">
        <v>0.14976970000000001</v>
      </c>
      <c r="O166" s="1">
        <v>-0.16493620000000001</v>
      </c>
      <c r="P166">
        <v>-5.98816E-2</v>
      </c>
      <c r="Q166">
        <v>1.2878799999999999E-2</v>
      </c>
      <c r="R166">
        <v>8.5639300000000002E-2</v>
      </c>
      <c r="S166">
        <v>0.1906938</v>
      </c>
    </row>
    <row r="167" spans="1:19">
      <c r="A167" s="12">
        <v>41183</v>
      </c>
      <c r="B167" s="14">
        <v>14</v>
      </c>
      <c r="C167" t="s">
        <v>56</v>
      </c>
      <c r="D167" t="s">
        <v>58</v>
      </c>
      <c r="E167" t="str">
        <f t="shared" si="2"/>
        <v>4118314Average Per Ton100% Cycling</v>
      </c>
      <c r="F167">
        <v>0.31594800000000001</v>
      </c>
      <c r="G167" s="9">
        <v>0.3323547</v>
      </c>
      <c r="H167">
        <v>0.31585990000000003</v>
      </c>
      <c r="I167">
        <v>89.358090000000004</v>
      </c>
      <c r="J167">
        <v>-0.14699480000000001</v>
      </c>
      <c r="K167">
        <v>-5.0455899999999998E-2</v>
      </c>
      <c r="L167">
        <v>1.64067E-2</v>
      </c>
      <c r="M167">
        <v>8.3269200000000002E-2</v>
      </c>
      <c r="N167" s="1">
        <v>0.1798081</v>
      </c>
      <c r="O167" s="1">
        <v>-0.16348960000000001</v>
      </c>
      <c r="P167">
        <v>-6.6950700000000002E-2</v>
      </c>
      <c r="Q167">
        <v>-8.8200000000000003E-5</v>
      </c>
      <c r="R167">
        <v>6.6774399999999998E-2</v>
      </c>
      <c r="S167">
        <v>0.16331329999999999</v>
      </c>
    </row>
    <row r="168" spans="1:19">
      <c r="A168" s="12">
        <v>41183</v>
      </c>
      <c r="B168" s="14">
        <v>14</v>
      </c>
      <c r="C168" t="s">
        <v>56</v>
      </c>
      <c r="D168" t="s">
        <v>57</v>
      </c>
      <c r="E168" t="str">
        <f t="shared" si="2"/>
        <v>4118314Average Per Ton50% Cycling</v>
      </c>
      <c r="F168">
        <v>0.47217290000000001</v>
      </c>
      <c r="G168" s="9">
        <v>0.43783270000000002</v>
      </c>
      <c r="H168">
        <v>0.47905449999999999</v>
      </c>
      <c r="I168">
        <v>91.072190000000006</v>
      </c>
      <c r="J168">
        <v>-0.2284088</v>
      </c>
      <c r="K168">
        <v>-0.11375150000000001</v>
      </c>
      <c r="L168">
        <v>-3.4340200000000001E-2</v>
      </c>
      <c r="M168">
        <v>4.5071E-2</v>
      </c>
      <c r="N168" s="1">
        <v>0.15972829999999999</v>
      </c>
      <c r="O168" s="1">
        <v>-0.18718699999999999</v>
      </c>
      <c r="P168">
        <v>-7.2529700000000003E-2</v>
      </c>
      <c r="Q168">
        <v>6.8815999999999999E-3</v>
      </c>
      <c r="R168">
        <v>8.6292800000000003E-2</v>
      </c>
      <c r="S168">
        <v>0.20095009999999999</v>
      </c>
    </row>
    <row r="169" spans="1:19">
      <c r="A169" s="12">
        <v>41183</v>
      </c>
      <c r="B169" s="14">
        <v>14</v>
      </c>
      <c r="C169" t="s">
        <v>56</v>
      </c>
      <c r="D169" t="s">
        <v>52</v>
      </c>
      <c r="E169" t="str">
        <f t="shared" si="2"/>
        <v>4118314Average Per TonAll</v>
      </c>
      <c r="F169">
        <v>0.38937369999999999</v>
      </c>
      <c r="G169" s="9">
        <v>0.38192939999999997</v>
      </c>
      <c r="H169">
        <v>0.3925613</v>
      </c>
      <c r="I169">
        <v>90.163719999999998</v>
      </c>
      <c r="J169">
        <v>-0.18525939999999999</v>
      </c>
      <c r="K169">
        <v>-8.0204800000000007E-2</v>
      </c>
      <c r="L169">
        <v>-7.4444000000000003E-3</v>
      </c>
      <c r="M169">
        <v>6.5316100000000002E-2</v>
      </c>
      <c r="N169" s="1">
        <v>0.17037060000000001</v>
      </c>
      <c r="O169" s="1">
        <v>-0.17462739999999999</v>
      </c>
      <c r="P169">
        <v>-6.9572899999999993E-2</v>
      </c>
      <c r="Q169">
        <v>3.1876000000000001E-3</v>
      </c>
      <c r="R169">
        <v>7.5948000000000002E-2</v>
      </c>
      <c r="S169">
        <v>0.18100260000000001</v>
      </c>
    </row>
    <row r="170" spans="1:19">
      <c r="A170" s="12">
        <v>41183</v>
      </c>
      <c r="B170" s="14">
        <v>15</v>
      </c>
      <c r="C170" t="s">
        <v>63</v>
      </c>
      <c r="D170" t="s">
        <v>58</v>
      </c>
      <c r="E170" t="str">
        <f t="shared" si="2"/>
        <v>4118315Aggregate100% Cycling</v>
      </c>
      <c r="F170">
        <v>13.90259</v>
      </c>
      <c r="G170" s="9">
        <v>19.91836</v>
      </c>
      <c r="H170">
        <v>18.92981</v>
      </c>
      <c r="I170">
        <v>88.408749999999998</v>
      </c>
      <c r="J170">
        <v>4.1334010000000001</v>
      </c>
      <c r="K170">
        <v>5.2455220000000002</v>
      </c>
      <c r="L170">
        <v>6.0157740000000004</v>
      </c>
      <c r="M170">
        <v>6.7860259999999997</v>
      </c>
      <c r="N170" s="1">
        <v>7.8981479999999999</v>
      </c>
      <c r="O170" s="1">
        <v>3.1448469999999999</v>
      </c>
      <c r="P170">
        <v>4.2569689999999998</v>
      </c>
      <c r="Q170">
        <v>5.0272209999999999</v>
      </c>
      <c r="R170">
        <v>5.7974730000000001</v>
      </c>
      <c r="S170">
        <v>6.9095940000000002</v>
      </c>
    </row>
    <row r="171" spans="1:19">
      <c r="A171" s="12">
        <v>41183</v>
      </c>
      <c r="B171" s="14">
        <v>15</v>
      </c>
      <c r="C171" t="s">
        <v>63</v>
      </c>
      <c r="D171" t="s">
        <v>57</v>
      </c>
      <c r="E171" t="str">
        <f t="shared" si="2"/>
        <v>4118315Aggregate50% Cycling</v>
      </c>
      <c r="F171">
        <v>18.65297</v>
      </c>
      <c r="G171" s="9">
        <v>22.173639999999999</v>
      </c>
      <c r="H171">
        <v>24.261279999999999</v>
      </c>
      <c r="I171">
        <v>90.05453</v>
      </c>
      <c r="J171">
        <v>1.5442659999999999</v>
      </c>
      <c r="K171">
        <v>2.7119439999999999</v>
      </c>
      <c r="L171">
        <v>3.5206750000000002</v>
      </c>
      <c r="M171">
        <v>4.3294059999999996</v>
      </c>
      <c r="N171" s="1">
        <v>5.4970850000000002</v>
      </c>
      <c r="O171" s="1">
        <v>3.6319080000000001</v>
      </c>
      <c r="P171">
        <v>4.7995869999999998</v>
      </c>
      <c r="Q171">
        <v>5.6083170000000004</v>
      </c>
      <c r="R171">
        <v>6.4170480000000003</v>
      </c>
      <c r="S171">
        <v>7.584727</v>
      </c>
    </row>
    <row r="172" spans="1:19">
      <c r="A172" s="12">
        <v>41183</v>
      </c>
      <c r="B172" s="14">
        <v>15</v>
      </c>
      <c r="C172" t="s">
        <v>63</v>
      </c>
      <c r="D172" t="s">
        <v>52</v>
      </c>
      <c r="E172" t="str">
        <f t="shared" si="2"/>
        <v>4118315AggregateAll</v>
      </c>
      <c r="F172">
        <v>32.615630000000003</v>
      </c>
      <c r="G172" s="9">
        <v>42.136229999999998</v>
      </c>
      <c r="H172">
        <v>43.262430000000002</v>
      </c>
      <c r="I172">
        <v>89.182270000000003</v>
      </c>
      <c r="J172">
        <v>5.658741</v>
      </c>
      <c r="K172">
        <v>7.9403639999999998</v>
      </c>
      <c r="L172">
        <v>9.5206099999999996</v>
      </c>
      <c r="M172">
        <v>11.100849999999999</v>
      </c>
      <c r="N172" s="1">
        <v>13.382479999999999</v>
      </c>
      <c r="O172" s="1">
        <v>6.784942</v>
      </c>
      <c r="P172">
        <v>9.0665650000000007</v>
      </c>
      <c r="Q172">
        <v>10.64681</v>
      </c>
      <c r="R172">
        <v>12.22706</v>
      </c>
      <c r="S172">
        <v>14.50868</v>
      </c>
    </row>
    <row r="173" spans="1:19">
      <c r="A173" s="12">
        <v>41183</v>
      </c>
      <c r="B173" s="14">
        <v>15</v>
      </c>
      <c r="C173" t="s">
        <v>55</v>
      </c>
      <c r="D173" t="s">
        <v>58</v>
      </c>
      <c r="E173" t="str">
        <f t="shared" si="2"/>
        <v>4118315Average Per Device100% Cycling</v>
      </c>
      <c r="F173">
        <v>0.95878269999999999</v>
      </c>
      <c r="G173" s="9">
        <v>1.3736569999999999</v>
      </c>
      <c r="H173">
        <v>1.305482</v>
      </c>
      <c r="I173">
        <v>88.408749999999998</v>
      </c>
      <c r="J173">
        <v>0.26121060000000001</v>
      </c>
      <c r="K173">
        <v>0.35199609999999998</v>
      </c>
      <c r="L173">
        <v>0.41487380000000001</v>
      </c>
      <c r="M173">
        <v>0.4777515</v>
      </c>
      <c r="N173" s="1">
        <v>0.56853690000000001</v>
      </c>
      <c r="O173" s="1">
        <v>0.1930357</v>
      </c>
      <c r="P173">
        <v>0.28382109999999999</v>
      </c>
      <c r="Q173">
        <v>0.34669879999999997</v>
      </c>
      <c r="R173">
        <v>0.40957650000000001</v>
      </c>
      <c r="S173">
        <v>0.50036199999999997</v>
      </c>
    </row>
    <row r="174" spans="1:19">
      <c r="A174" s="12">
        <v>41183</v>
      </c>
      <c r="B174" s="14">
        <v>15</v>
      </c>
      <c r="C174" t="s">
        <v>55</v>
      </c>
      <c r="D174" t="s">
        <v>57</v>
      </c>
      <c r="E174" t="str">
        <f t="shared" si="2"/>
        <v>4118315Average Per Device50% Cycling</v>
      </c>
      <c r="F174">
        <v>1.4994270000000001</v>
      </c>
      <c r="G174" s="9">
        <v>1.7824390000000001</v>
      </c>
      <c r="H174">
        <v>1.9502550000000001</v>
      </c>
      <c r="I174">
        <v>90.05453</v>
      </c>
      <c r="J174">
        <v>9.7919500000000007E-2</v>
      </c>
      <c r="K174">
        <v>0.20727319999999999</v>
      </c>
      <c r="L174">
        <v>0.28301120000000002</v>
      </c>
      <c r="M174">
        <v>0.35874919999999999</v>
      </c>
      <c r="N174" s="1">
        <v>0.46810289999999999</v>
      </c>
      <c r="O174" s="1">
        <v>0.26573560000000002</v>
      </c>
      <c r="P174">
        <v>0.37508930000000001</v>
      </c>
      <c r="Q174">
        <v>0.45082739999999999</v>
      </c>
      <c r="R174">
        <v>0.52656539999999996</v>
      </c>
      <c r="S174">
        <v>0.63591909999999996</v>
      </c>
    </row>
    <row r="175" spans="1:19">
      <c r="A175" s="12">
        <v>41183</v>
      </c>
      <c r="B175" s="14">
        <v>15</v>
      </c>
      <c r="C175" t="s">
        <v>55</v>
      </c>
      <c r="D175" t="s">
        <v>52</v>
      </c>
      <c r="E175" t="str">
        <f t="shared" si="2"/>
        <v>4118315Average Per DeviceAll</v>
      </c>
      <c r="F175">
        <v>1.2128859999999999</v>
      </c>
      <c r="G175" s="9">
        <v>1.5657840000000001</v>
      </c>
      <c r="H175">
        <v>1.608525</v>
      </c>
      <c r="I175">
        <v>89.182270000000003</v>
      </c>
      <c r="J175">
        <v>0.18446380000000001</v>
      </c>
      <c r="K175">
        <v>0.28397630000000001</v>
      </c>
      <c r="L175">
        <v>0.3528984</v>
      </c>
      <c r="M175">
        <v>0.42182039999999998</v>
      </c>
      <c r="N175" s="1">
        <v>0.52133289999999999</v>
      </c>
      <c r="O175" s="1">
        <v>0.22720460000000001</v>
      </c>
      <c r="P175">
        <v>0.32671719999999999</v>
      </c>
      <c r="Q175">
        <v>0.39563920000000002</v>
      </c>
      <c r="R175">
        <v>0.46456130000000001</v>
      </c>
      <c r="S175">
        <v>0.56407379999999996</v>
      </c>
    </row>
    <row r="176" spans="1:19">
      <c r="A176" s="12">
        <v>41183</v>
      </c>
      <c r="B176" s="14">
        <v>15</v>
      </c>
      <c r="C176" t="s">
        <v>54</v>
      </c>
      <c r="D176" t="s">
        <v>58</v>
      </c>
      <c r="E176" t="str">
        <f t="shared" si="2"/>
        <v>4118315Average Per Premise100% Cycling</v>
      </c>
      <c r="F176">
        <v>1.1349050000000001</v>
      </c>
      <c r="G176" s="9">
        <v>1.6259889999999999</v>
      </c>
      <c r="H176">
        <v>1.545291</v>
      </c>
      <c r="I176">
        <v>88.408749999999998</v>
      </c>
      <c r="J176">
        <v>0.33742050000000001</v>
      </c>
      <c r="K176">
        <v>0.42820589999999997</v>
      </c>
      <c r="L176">
        <v>0.49108360000000001</v>
      </c>
      <c r="M176">
        <v>0.55396129999999999</v>
      </c>
      <c r="N176" s="1">
        <v>0.64474679999999995</v>
      </c>
      <c r="O176" s="1">
        <v>0.25672220000000001</v>
      </c>
      <c r="P176">
        <v>0.34750769999999997</v>
      </c>
      <c r="Q176">
        <v>0.41038540000000001</v>
      </c>
      <c r="R176">
        <v>0.47326309999999999</v>
      </c>
      <c r="S176">
        <v>0.56404849999999995</v>
      </c>
    </row>
    <row r="177" spans="1:19">
      <c r="A177" s="12">
        <v>41183</v>
      </c>
      <c r="B177" s="14">
        <v>15</v>
      </c>
      <c r="C177" t="s">
        <v>54</v>
      </c>
      <c r="D177" t="s">
        <v>57</v>
      </c>
      <c r="E177" t="str">
        <f t="shared" si="2"/>
        <v>4118315Average Per Premise50% Cycling</v>
      </c>
      <c r="F177">
        <v>1.7468589999999999</v>
      </c>
      <c r="G177" s="9">
        <v>2.0765720000000001</v>
      </c>
      <c r="H177">
        <v>2.272081</v>
      </c>
      <c r="I177">
        <v>90.05453</v>
      </c>
      <c r="J177">
        <v>0.14462130000000001</v>
      </c>
      <c r="K177">
        <v>0.2539749</v>
      </c>
      <c r="L177">
        <v>0.32971299999999998</v>
      </c>
      <c r="M177">
        <v>0.40545100000000001</v>
      </c>
      <c r="N177" s="1">
        <v>0.5148047</v>
      </c>
      <c r="O177" s="1">
        <v>0.34012999999999999</v>
      </c>
      <c r="P177">
        <v>0.44948369999999999</v>
      </c>
      <c r="Q177">
        <v>0.52522170000000001</v>
      </c>
      <c r="R177">
        <v>0.60095969999999999</v>
      </c>
      <c r="S177">
        <v>0.71031339999999998</v>
      </c>
    </row>
    <row r="178" spans="1:19">
      <c r="A178" s="12">
        <v>41183</v>
      </c>
      <c r="B178" s="14">
        <v>15</v>
      </c>
      <c r="C178" t="s">
        <v>54</v>
      </c>
      <c r="D178" t="s">
        <v>52</v>
      </c>
      <c r="E178" t="str">
        <f t="shared" si="2"/>
        <v>4118315Average Per PremiseAll</v>
      </c>
      <c r="F178">
        <v>1.4225239999999999</v>
      </c>
      <c r="G178" s="9">
        <v>1.837763</v>
      </c>
      <c r="H178">
        <v>1.8868819999999999</v>
      </c>
      <c r="I178">
        <v>89.182270000000003</v>
      </c>
      <c r="J178">
        <v>0.24680479999999999</v>
      </c>
      <c r="K178">
        <v>0.3463174</v>
      </c>
      <c r="L178">
        <v>0.41523939999999998</v>
      </c>
      <c r="M178">
        <v>0.48416150000000002</v>
      </c>
      <c r="N178" s="1">
        <v>0.58367400000000003</v>
      </c>
      <c r="O178" s="1">
        <v>0.29592390000000002</v>
      </c>
      <c r="P178">
        <v>0.39543640000000002</v>
      </c>
      <c r="Q178">
        <v>0.4643584</v>
      </c>
      <c r="R178">
        <v>0.53328050000000005</v>
      </c>
      <c r="S178">
        <v>0.63279300000000005</v>
      </c>
    </row>
    <row r="179" spans="1:19">
      <c r="A179" s="12">
        <v>41183</v>
      </c>
      <c r="B179" s="14">
        <v>15</v>
      </c>
      <c r="C179" t="s">
        <v>56</v>
      </c>
      <c r="D179" t="s">
        <v>58</v>
      </c>
      <c r="E179" t="str">
        <f t="shared" si="2"/>
        <v>4118315Average Per Ton100% Cycling</v>
      </c>
      <c r="F179">
        <v>0.2651346</v>
      </c>
      <c r="G179" s="9">
        <v>0.3798607</v>
      </c>
      <c r="H179">
        <v>0.3610081</v>
      </c>
      <c r="I179">
        <v>88.408749999999998</v>
      </c>
      <c r="J179">
        <v>-3.8937100000000002E-2</v>
      </c>
      <c r="K179">
        <v>5.1848400000000003E-2</v>
      </c>
      <c r="L179">
        <v>0.1147261</v>
      </c>
      <c r="M179">
        <v>0.17760380000000001</v>
      </c>
      <c r="N179" s="1">
        <v>0.2683893</v>
      </c>
      <c r="O179" s="1">
        <v>-5.7789699999999999E-2</v>
      </c>
      <c r="P179">
        <v>3.2995799999999999E-2</v>
      </c>
      <c r="Q179">
        <v>9.58735E-2</v>
      </c>
      <c r="R179">
        <v>0.15875120000000001</v>
      </c>
      <c r="S179">
        <v>0.2495367</v>
      </c>
    </row>
    <row r="180" spans="1:19">
      <c r="A180" s="12">
        <v>41183</v>
      </c>
      <c r="B180" s="14">
        <v>15</v>
      </c>
      <c r="C180" t="s">
        <v>56</v>
      </c>
      <c r="D180" t="s">
        <v>57</v>
      </c>
      <c r="E180" t="str">
        <f t="shared" si="2"/>
        <v>4118315Average Per Ton50% Cycling</v>
      </c>
      <c r="F180">
        <v>0.4319865</v>
      </c>
      <c r="G180" s="9">
        <v>0.51352229999999999</v>
      </c>
      <c r="H180">
        <v>0.56187030000000004</v>
      </c>
      <c r="I180">
        <v>90.05453</v>
      </c>
      <c r="J180">
        <v>-0.103556</v>
      </c>
      <c r="K180">
        <v>5.7977000000000002E-3</v>
      </c>
      <c r="L180">
        <v>8.1535800000000005E-2</v>
      </c>
      <c r="M180">
        <v>0.15727379999999999</v>
      </c>
      <c r="N180" s="1">
        <v>0.26662750000000002</v>
      </c>
      <c r="O180" s="1">
        <v>-5.5208E-2</v>
      </c>
      <c r="P180">
        <v>5.4145699999999998E-2</v>
      </c>
      <c r="Q180">
        <v>0.12988379999999999</v>
      </c>
      <c r="R180">
        <v>0.20562179999999999</v>
      </c>
      <c r="S180">
        <v>0.31497550000000002</v>
      </c>
    </row>
    <row r="181" spans="1:19">
      <c r="A181" s="12">
        <v>41183</v>
      </c>
      <c r="B181" s="14">
        <v>15</v>
      </c>
      <c r="C181" t="s">
        <v>56</v>
      </c>
      <c r="D181" t="s">
        <v>52</v>
      </c>
      <c r="E181" t="str">
        <f t="shared" si="2"/>
        <v>4118315Average Per TonAll</v>
      </c>
      <c r="F181">
        <v>0.343555</v>
      </c>
      <c r="G181" s="9">
        <v>0.44268160000000001</v>
      </c>
      <c r="H181">
        <v>0.45541330000000002</v>
      </c>
      <c r="I181">
        <v>89.182270000000003</v>
      </c>
      <c r="J181">
        <v>-6.9307900000000006E-2</v>
      </c>
      <c r="K181">
        <v>3.0204600000000002E-2</v>
      </c>
      <c r="L181">
        <v>9.9126599999999995E-2</v>
      </c>
      <c r="M181">
        <v>0.1680487</v>
      </c>
      <c r="N181" s="1">
        <v>0.2675612</v>
      </c>
      <c r="O181" s="1">
        <v>-5.6576300000000003E-2</v>
      </c>
      <c r="P181">
        <v>4.2936299999999997E-2</v>
      </c>
      <c r="Q181">
        <v>0.11185829999999999</v>
      </c>
      <c r="R181">
        <v>0.18078040000000001</v>
      </c>
      <c r="S181">
        <v>0.28029290000000001</v>
      </c>
    </row>
    <row r="182" spans="1:19">
      <c r="A182" s="12">
        <v>41183</v>
      </c>
      <c r="B182" s="14">
        <v>16</v>
      </c>
      <c r="C182" t="s">
        <v>63</v>
      </c>
      <c r="D182" t="s">
        <v>58</v>
      </c>
      <c r="E182" t="str">
        <f t="shared" si="2"/>
        <v>4118316Aggregate100% Cycling</v>
      </c>
      <c r="F182">
        <v>13.43477</v>
      </c>
      <c r="G182" s="9">
        <v>23.077390000000001</v>
      </c>
      <c r="H182">
        <v>21.93205</v>
      </c>
      <c r="I182">
        <v>88.298609999999996</v>
      </c>
      <c r="J182">
        <v>7.6805269999999997</v>
      </c>
      <c r="K182">
        <v>8.8397450000000006</v>
      </c>
      <c r="L182">
        <v>9.6426160000000003</v>
      </c>
      <c r="M182">
        <v>10.445489999999999</v>
      </c>
      <c r="N182" s="1">
        <v>11.604699999999999</v>
      </c>
      <c r="O182" s="1">
        <v>6.5351910000000002</v>
      </c>
      <c r="P182">
        <v>7.6944090000000003</v>
      </c>
      <c r="Q182">
        <v>8.4972799999999999</v>
      </c>
      <c r="R182">
        <v>9.3001500000000004</v>
      </c>
      <c r="S182">
        <v>10.45937</v>
      </c>
    </row>
    <row r="183" spans="1:19">
      <c r="A183" s="12">
        <v>41183</v>
      </c>
      <c r="B183" s="14">
        <v>16</v>
      </c>
      <c r="C183" t="s">
        <v>63</v>
      </c>
      <c r="D183" t="s">
        <v>57</v>
      </c>
      <c r="E183" t="str">
        <f t="shared" si="2"/>
        <v>4118316Aggregate50% Cycling</v>
      </c>
      <c r="F183">
        <v>20.637609999999999</v>
      </c>
      <c r="G183" s="9">
        <v>24.955010000000001</v>
      </c>
      <c r="H183">
        <v>27.30452</v>
      </c>
      <c r="I183">
        <v>89.778769999999994</v>
      </c>
      <c r="J183">
        <v>2.276211</v>
      </c>
      <c r="K183">
        <v>3.4821610000000001</v>
      </c>
      <c r="L183">
        <v>4.3173979999999998</v>
      </c>
      <c r="M183">
        <v>5.1526350000000001</v>
      </c>
      <c r="N183" s="1">
        <v>6.3585839999999996</v>
      </c>
      <c r="O183" s="1">
        <v>4.625718</v>
      </c>
      <c r="P183">
        <v>5.8316670000000004</v>
      </c>
      <c r="Q183">
        <v>6.6669039999999997</v>
      </c>
      <c r="R183">
        <v>7.5021409999999999</v>
      </c>
      <c r="S183">
        <v>8.7080909999999996</v>
      </c>
    </row>
    <row r="184" spans="1:19">
      <c r="A184" s="12">
        <v>41183</v>
      </c>
      <c r="B184" s="14">
        <v>16</v>
      </c>
      <c r="C184" t="s">
        <v>63</v>
      </c>
      <c r="D184" t="s">
        <v>52</v>
      </c>
      <c r="E184" t="str">
        <f t="shared" si="2"/>
        <v>4118316AggregateAll</v>
      </c>
      <c r="F184">
        <v>34.154440000000001</v>
      </c>
      <c r="G184" s="9">
        <v>48.076880000000003</v>
      </c>
      <c r="H184">
        <v>49.311819999999997</v>
      </c>
      <c r="I184">
        <v>88.994290000000007</v>
      </c>
      <c r="J184">
        <v>9.9161190000000001</v>
      </c>
      <c r="K184">
        <v>12.28308</v>
      </c>
      <c r="L184">
        <v>13.92243</v>
      </c>
      <c r="M184">
        <v>15.56179</v>
      </c>
      <c r="N184" s="1">
        <v>17.928750000000001</v>
      </c>
      <c r="O184" s="1">
        <v>11.151070000000001</v>
      </c>
      <c r="P184">
        <v>13.51803</v>
      </c>
      <c r="Q184">
        <v>15.15738</v>
      </c>
      <c r="R184">
        <v>16.79673</v>
      </c>
      <c r="S184">
        <v>19.163699999999999</v>
      </c>
    </row>
    <row r="185" spans="1:19">
      <c r="A185" s="12">
        <v>41183</v>
      </c>
      <c r="B185" s="14">
        <v>16</v>
      </c>
      <c r="C185" t="s">
        <v>55</v>
      </c>
      <c r="D185" t="s">
        <v>58</v>
      </c>
      <c r="E185" t="str">
        <f t="shared" si="2"/>
        <v>4118316Average Per Device100% Cycling</v>
      </c>
      <c r="F185">
        <v>0.9265198</v>
      </c>
      <c r="G185" s="9">
        <v>1.5915159999999999</v>
      </c>
      <c r="H185">
        <v>1.512529</v>
      </c>
      <c r="I185">
        <v>88.298609999999996</v>
      </c>
      <c r="J185">
        <v>0.50482590000000005</v>
      </c>
      <c r="K185">
        <v>0.59945599999999999</v>
      </c>
      <c r="L185">
        <v>0.66499640000000004</v>
      </c>
      <c r="M185">
        <v>0.73053690000000004</v>
      </c>
      <c r="N185" s="1">
        <v>0.82516690000000004</v>
      </c>
      <c r="O185" s="1">
        <v>0.42583860000000001</v>
      </c>
      <c r="P185">
        <v>0.52046870000000001</v>
      </c>
      <c r="Q185">
        <v>0.58600909999999995</v>
      </c>
      <c r="R185">
        <v>0.6515495</v>
      </c>
      <c r="S185">
        <v>0.74617960000000005</v>
      </c>
    </row>
    <row r="186" spans="1:19">
      <c r="A186" s="12">
        <v>41183</v>
      </c>
      <c r="B186" s="14">
        <v>16</v>
      </c>
      <c r="C186" t="s">
        <v>55</v>
      </c>
      <c r="D186" t="s">
        <v>57</v>
      </c>
      <c r="E186" t="str">
        <f t="shared" si="2"/>
        <v>4118316Average Per Device50% Cycling</v>
      </c>
      <c r="F186">
        <v>1.6589640000000001</v>
      </c>
      <c r="G186" s="9">
        <v>2.0060199999999999</v>
      </c>
      <c r="H186">
        <v>2.1948859999999999</v>
      </c>
      <c r="I186">
        <v>89.778769999999994</v>
      </c>
      <c r="J186">
        <v>0.15589790000000001</v>
      </c>
      <c r="K186">
        <v>0.26883570000000001</v>
      </c>
      <c r="L186">
        <v>0.34705599999999998</v>
      </c>
      <c r="M186">
        <v>0.4252764</v>
      </c>
      <c r="N186" s="1">
        <v>0.53821410000000003</v>
      </c>
      <c r="O186" s="1">
        <v>0.34476410000000002</v>
      </c>
      <c r="P186">
        <v>0.45770179999999999</v>
      </c>
      <c r="Q186">
        <v>0.53592220000000002</v>
      </c>
      <c r="R186">
        <v>0.61414250000000004</v>
      </c>
      <c r="S186">
        <v>0.72708030000000001</v>
      </c>
    </row>
    <row r="187" spans="1:19">
      <c r="A187" s="12">
        <v>41183</v>
      </c>
      <c r="B187" s="14">
        <v>16</v>
      </c>
      <c r="C187" t="s">
        <v>55</v>
      </c>
      <c r="D187" t="s">
        <v>52</v>
      </c>
      <c r="E187" t="str">
        <f t="shared" si="2"/>
        <v>4118316Average Per DeviceAll</v>
      </c>
      <c r="F187">
        <v>1.270769</v>
      </c>
      <c r="G187" s="9">
        <v>1.7863329999999999</v>
      </c>
      <c r="H187">
        <v>1.833237</v>
      </c>
      <c r="I187">
        <v>88.994290000000007</v>
      </c>
      <c r="J187">
        <v>0.34082980000000002</v>
      </c>
      <c r="K187">
        <v>0.44406440000000003</v>
      </c>
      <c r="L187">
        <v>0.51556440000000003</v>
      </c>
      <c r="M187">
        <v>0.58706449999999999</v>
      </c>
      <c r="N187" s="1">
        <v>0.69029910000000005</v>
      </c>
      <c r="O187" s="1">
        <v>0.38773360000000001</v>
      </c>
      <c r="P187">
        <v>0.49096820000000002</v>
      </c>
      <c r="Q187">
        <v>0.56246819999999997</v>
      </c>
      <c r="R187">
        <v>0.63396819999999998</v>
      </c>
      <c r="S187">
        <v>0.73720289999999999</v>
      </c>
    </row>
    <row r="188" spans="1:19">
      <c r="A188" s="12">
        <v>41183</v>
      </c>
      <c r="B188" s="14">
        <v>16</v>
      </c>
      <c r="C188" t="s">
        <v>54</v>
      </c>
      <c r="D188" t="s">
        <v>58</v>
      </c>
      <c r="E188" t="str">
        <f t="shared" si="2"/>
        <v>4118316Average Per Premise100% Cycling</v>
      </c>
      <c r="F188">
        <v>1.096716</v>
      </c>
      <c r="G188" s="9">
        <v>1.8838680000000001</v>
      </c>
      <c r="H188">
        <v>1.7903709999999999</v>
      </c>
      <c r="I188">
        <v>88.298609999999996</v>
      </c>
      <c r="J188">
        <v>0.62698180000000003</v>
      </c>
      <c r="K188">
        <v>0.72161189999999997</v>
      </c>
      <c r="L188">
        <v>0.78715230000000003</v>
      </c>
      <c r="M188">
        <v>0.85269269999999997</v>
      </c>
      <c r="N188" s="1">
        <v>0.94732280000000002</v>
      </c>
      <c r="O188" s="1">
        <v>0.53348499999999999</v>
      </c>
      <c r="P188">
        <v>0.62811510000000004</v>
      </c>
      <c r="Q188">
        <v>0.69365549999999998</v>
      </c>
      <c r="R188">
        <v>0.75919590000000003</v>
      </c>
      <c r="S188">
        <v>0.85382599999999997</v>
      </c>
    </row>
    <row r="189" spans="1:19">
      <c r="A189" s="12">
        <v>41183</v>
      </c>
      <c r="B189" s="14">
        <v>16</v>
      </c>
      <c r="C189" t="s">
        <v>54</v>
      </c>
      <c r="D189" t="s">
        <v>57</v>
      </c>
      <c r="E189" t="str">
        <f t="shared" si="2"/>
        <v>4118316Average Per Premise50% Cycling</v>
      </c>
      <c r="F189">
        <v>1.932723</v>
      </c>
      <c r="G189" s="9">
        <v>2.3370489999999999</v>
      </c>
      <c r="H189">
        <v>2.5570810000000002</v>
      </c>
      <c r="I189">
        <v>89.778769999999994</v>
      </c>
      <c r="J189">
        <v>0.21316830000000001</v>
      </c>
      <c r="K189">
        <v>0.32610610000000001</v>
      </c>
      <c r="L189">
        <v>0.40432639999999997</v>
      </c>
      <c r="M189">
        <v>0.4825468</v>
      </c>
      <c r="N189" s="1">
        <v>0.59548460000000003</v>
      </c>
      <c r="O189" s="1">
        <v>0.4332008</v>
      </c>
      <c r="P189">
        <v>0.54613849999999997</v>
      </c>
      <c r="Q189">
        <v>0.62435890000000005</v>
      </c>
      <c r="R189">
        <v>0.70257930000000002</v>
      </c>
      <c r="S189">
        <v>0.81551700000000005</v>
      </c>
    </row>
    <row r="190" spans="1:19">
      <c r="A190" s="12">
        <v>41183</v>
      </c>
      <c r="B190" s="14">
        <v>16</v>
      </c>
      <c r="C190" t="s">
        <v>54</v>
      </c>
      <c r="D190" t="s">
        <v>52</v>
      </c>
      <c r="E190" t="str">
        <f t="shared" si="2"/>
        <v>4118316Average Per PremiseAll</v>
      </c>
      <c r="F190">
        <v>1.4896389999999999</v>
      </c>
      <c r="G190" s="9">
        <v>2.0968629999999999</v>
      </c>
      <c r="H190">
        <v>2.150725</v>
      </c>
      <c r="I190">
        <v>88.994290000000007</v>
      </c>
      <c r="J190">
        <v>0.43248950000000003</v>
      </c>
      <c r="K190">
        <v>0.53572410000000004</v>
      </c>
      <c r="L190">
        <v>0.60722410000000004</v>
      </c>
      <c r="M190">
        <v>0.6787242</v>
      </c>
      <c r="N190" s="1">
        <v>0.78195879999999995</v>
      </c>
      <c r="O190" s="1">
        <v>0.48635139999999999</v>
      </c>
      <c r="P190">
        <v>0.5895861</v>
      </c>
      <c r="Q190">
        <v>0.66108610000000001</v>
      </c>
      <c r="R190">
        <v>0.73258610000000002</v>
      </c>
      <c r="S190">
        <v>0.83582080000000003</v>
      </c>
    </row>
    <row r="191" spans="1:19">
      <c r="A191" s="12">
        <v>41183</v>
      </c>
      <c r="B191" s="14">
        <v>16</v>
      </c>
      <c r="C191" t="s">
        <v>56</v>
      </c>
      <c r="D191" t="s">
        <v>58</v>
      </c>
      <c r="E191" t="str">
        <f t="shared" si="2"/>
        <v>4118316Average Per Ton100% Cycling</v>
      </c>
      <c r="F191">
        <v>0.25621290000000002</v>
      </c>
      <c r="G191" s="9">
        <v>0.440106</v>
      </c>
      <c r="H191">
        <v>0.41826340000000001</v>
      </c>
      <c r="I191">
        <v>88.298609999999996</v>
      </c>
      <c r="J191">
        <v>2.3722699999999999E-2</v>
      </c>
      <c r="K191">
        <v>0.11835270000000001</v>
      </c>
      <c r="L191">
        <v>0.1838931</v>
      </c>
      <c r="M191">
        <v>0.24943360000000001</v>
      </c>
      <c r="N191" s="1">
        <v>0.34406360000000002</v>
      </c>
      <c r="O191" s="1">
        <v>1.8801E-3</v>
      </c>
      <c r="P191">
        <v>9.6510100000000001E-2</v>
      </c>
      <c r="Q191">
        <v>0.16205059999999999</v>
      </c>
      <c r="R191">
        <v>0.22759099999999999</v>
      </c>
      <c r="S191">
        <v>0.32222099999999998</v>
      </c>
    </row>
    <row r="192" spans="1:19">
      <c r="A192" s="12">
        <v>41183</v>
      </c>
      <c r="B192" s="14">
        <v>16</v>
      </c>
      <c r="C192" t="s">
        <v>56</v>
      </c>
      <c r="D192" t="s">
        <v>57</v>
      </c>
      <c r="E192" t="str">
        <f t="shared" si="2"/>
        <v>4118316Average Per Ton50% Cycling</v>
      </c>
      <c r="F192">
        <v>0.47794920000000002</v>
      </c>
      <c r="G192" s="9">
        <v>0.57793640000000002</v>
      </c>
      <c r="H192">
        <v>0.63234900000000005</v>
      </c>
      <c r="I192">
        <v>89.778769999999994</v>
      </c>
      <c r="J192">
        <v>-9.1170899999999999E-2</v>
      </c>
      <c r="K192">
        <v>2.1766899999999999E-2</v>
      </c>
      <c r="L192">
        <v>9.9987199999999998E-2</v>
      </c>
      <c r="M192">
        <v>0.17820759999999999</v>
      </c>
      <c r="N192" s="1">
        <v>0.2911453</v>
      </c>
      <c r="O192" s="1">
        <v>-3.6758399999999997E-2</v>
      </c>
      <c r="P192">
        <v>7.6179399999999994E-2</v>
      </c>
      <c r="Q192">
        <v>0.1543998</v>
      </c>
      <c r="R192">
        <v>0.2326201</v>
      </c>
      <c r="S192">
        <v>0.34555789999999997</v>
      </c>
    </row>
    <row r="193" spans="1:19">
      <c r="A193" s="12">
        <v>41183</v>
      </c>
      <c r="B193" s="14">
        <v>16</v>
      </c>
      <c r="C193" t="s">
        <v>56</v>
      </c>
      <c r="D193" t="s">
        <v>52</v>
      </c>
      <c r="E193" t="str">
        <f t="shared" si="2"/>
        <v>4118316Average Per TonAll</v>
      </c>
      <c r="F193">
        <v>0.3604289</v>
      </c>
      <c r="G193" s="9">
        <v>0.50488630000000001</v>
      </c>
      <c r="H193">
        <v>0.5188836</v>
      </c>
      <c r="I193">
        <v>88.994290000000007</v>
      </c>
      <c r="J193">
        <v>-3.02773E-2</v>
      </c>
      <c r="K193">
        <v>7.2957300000000003E-2</v>
      </c>
      <c r="L193">
        <v>0.14445740000000001</v>
      </c>
      <c r="M193">
        <v>0.21595739999999999</v>
      </c>
      <c r="N193" s="1">
        <v>0.31919199999999998</v>
      </c>
      <c r="O193" s="1">
        <v>-1.6279999999999999E-2</v>
      </c>
      <c r="P193">
        <v>8.6954699999999996E-2</v>
      </c>
      <c r="Q193">
        <v>0.1584547</v>
      </c>
      <c r="R193">
        <v>0.22995470000000001</v>
      </c>
      <c r="S193">
        <v>0.33318940000000002</v>
      </c>
    </row>
    <row r="194" spans="1:19">
      <c r="A194" s="12">
        <v>41183</v>
      </c>
      <c r="B194" s="14">
        <v>17</v>
      </c>
      <c r="C194" t="s">
        <v>63</v>
      </c>
      <c r="D194" t="s">
        <v>58</v>
      </c>
      <c r="E194" t="str">
        <f t="shared" si="2"/>
        <v>4118317Aggregate100% Cycling</v>
      </c>
      <c r="F194">
        <v>14.635300000000001</v>
      </c>
      <c r="G194">
        <v>24.971050000000002</v>
      </c>
      <c r="H194">
        <v>23.731729999999999</v>
      </c>
      <c r="I194">
        <v>85.359800000000007</v>
      </c>
      <c r="J194">
        <v>8.3277070000000002</v>
      </c>
      <c r="K194">
        <v>9.5140709999999995</v>
      </c>
      <c r="L194" s="1">
        <v>10.335739999999999</v>
      </c>
      <c r="M194" s="1">
        <v>11.15742</v>
      </c>
      <c r="N194">
        <v>12.343780000000001</v>
      </c>
      <c r="O194">
        <v>7.0883880000000001</v>
      </c>
      <c r="P194">
        <v>8.2747530000000005</v>
      </c>
      <c r="Q194">
        <v>9.0964259999999992</v>
      </c>
      <c r="R194">
        <v>9.9180989999999998</v>
      </c>
      <c r="S194">
        <v>11.10446</v>
      </c>
    </row>
    <row r="195" spans="1:19">
      <c r="A195" s="12">
        <v>41183</v>
      </c>
      <c r="B195" s="14">
        <v>17</v>
      </c>
      <c r="C195" t="s">
        <v>63</v>
      </c>
      <c r="D195" t="s">
        <v>57</v>
      </c>
      <c r="E195" t="str">
        <f t="shared" ref="E195:E258" si="3">CONCATENATE(A195,B195,C195,D195)</f>
        <v>4118317Aggregate50% Cycling</v>
      </c>
      <c r="F195">
        <v>22.199670000000001</v>
      </c>
      <c r="G195">
        <v>27.480350000000001</v>
      </c>
      <c r="H195">
        <v>30.067620000000002</v>
      </c>
      <c r="I195">
        <v>86.88252</v>
      </c>
      <c r="J195">
        <v>3.2578079999999998</v>
      </c>
      <c r="K195">
        <v>4.4529379999999996</v>
      </c>
      <c r="L195" s="1">
        <v>5.2806800000000003</v>
      </c>
      <c r="M195" s="1">
        <v>6.1084230000000002</v>
      </c>
      <c r="N195">
        <v>7.3035519999999998</v>
      </c>
      <c r="O195">
        <v>5.8450749999999996</v>
      </c>
      <c r="P195">
        <v>7.0402040000000001</v>
      </c>
      <c r="Q195">
        <v>7.867947</v>
      </c>
      <c r="R195">
        <v>8.6956900000000008</v>
      </c>
      <c r="S195">
        <v>9.8908190000000005</v>
      </c>
    </row>
    <row r="196" spans="1:19">
      <c r="A196" s="12">
        <v>41183</v>
      </c>
      <c r="B196" s="14">
        <v>17</v>
      </c>
      <c r="C196" t="s">
        <v>63</v>
      </c>
      <c r="D196" t="s">
        <v>52</v>
      </c>
      <c r="E196" t="str">
        <f t="shared" si="3"/>
        <v>4118317AggregateAll</v>
      </c>
      <c r="F196">
        <v>36.921770000000002</v>
      </c>
      <c r="G196">
        <v>52.503920000000001</v>
      </c>
      <c r="H196">
        <v>53.885579999999997</v>
      </c>
      <c r="I196">
        <v>86.075479999999999</v>
      </c>
      <c r="J196">
        <v>11.548730000000001</v>
      </c>
      <c r="K196">
        <v>13.931710000000001</v>
      </c>
      <c r="L196" s="1">
        <v>15.58215</v>
      </c>
      <c r="M196" s="1">
        <v>17.232589999999998</v>
      </c>
      <c r="N196">
        <v>19.615559999999999</v>
      </c>
      <c r="O196">
        <v>12.930400000000001</v>
      </c>
      <c r="P196">
        <v>15.313370000000001</v>
      </c>
      <c r="Q196">
        <v>16.963809999999999</v>
      </c>
      <c r="R196">
        <v>18.614249999999998</v>
      </c>
      <c r="S196">
        <v>20.997229999999998</v>
      </c>
    </row>
    <row r="197" spans="1:19">
      <c r="A197" s="12">
        <v>41183</v>
      </c>
      <c r="B197" s="14">
        <v>17</v>
      </c>
      <c r="C197" t="s">
        <v>55</v>
      </c>
      <c r="D197" t="s">
        <v>58</v>
      </c>
      <c r="E197" t="str">
        <f t="shared" si="3"/>
        <v>4118317Average Per Device100% Cycling</v>
      </c>
      <c r="F197">
        <v>1.009314</v>
      </c>
      <c r="G197">
        <v>1.7221109999999999</v>
      </c>
      <c r="H197">
        <v>1.6366430000000001</v>
      </c>
      <c r="I197">
        <v>85.359800000000007</v>
      </c>
      <c r="J197">
        <v>0.54887620000000004</v>
      </c>
      <c r="K197">
        <v>0.64572229999999997</v>
      </c>
      <c r="L197" s="1">
        <v>0.71279760000000003</v>
      </c>
      <c r="M197" s="1">
        <v>0.77987300000000004</v>
      </c>
      <c r="N197">
        <v>0.87671909999999997</v>
      </c>
      <c r="O197">
        <v>0.46340740000000002</v>
      </c>
      <c r="P197">
        <v>0.56025349999999996</v>
      </c>
      <c r="Q197">
        <v>0.62732889999999997</v>
      </c>
      <c r="R197">
        <v>0.69440420000000003</v>
      </c>
      <c r="S197">
        <v>0.79125029999999996</v>
      </c>
    </row>
    <row r="198" spans="1:19">
      <c r="A198" s="12">
        <v>41183</v>
      </c>
      <c r="B198" s="14">
        <v>17</v>
      </c>
      <c r="C198" t="s">
        <v>55</v>
      </c>
      <c r="D198" t="s">
        <v>57</v>
      </c>
      <c r="E198" t="str">
        <f t="shared" si="3"/>
        <v>4118317Average Per Device50% Cycling</v>
      </c>
      <c r="F198">
        <v>1.7845310000000001</v>
      </c>
      <c r="G198">
        <v>2.2090209999999999</v>
      </c>
      <c r="H198">
        <v>2.4169999999999998</v>
      </c>
      <c r="I198">
        <v>86.88252</v>
      </c>
      <c r="J198">
        <v>0.2350469</v>
      </c>
      <c r="K198">
        <v>0.34697139999999999</v>
      </c>
      <c r="L198" s="1">
        <v>0.42448989999999998</v>
      </c>
      <c r="M198" s="1">
        <v>0.50200840000000002</v>
      </c>
      <c r="N198">
        <v>0.61393279999999995</v>
      </c>
      <c r="O198">
        <v>0.44302560000000002</v>
      </c>
      <c r="P198">
        <v>0.5549501</v>
      </c>
      <c r="Q198">
        <v>0.63246860000000005</v>
      </c>
      <c r="R198">
        <v>0.70998709999999998</v>
      </c>
      <c r="S198">
        <v>0.82191150000000002</v>
      </c>
    </row>
    <row r="199" spans="1:19">
      <c r="A199" s="12">
        <v>41183</v>
      </c>
      <c r="B199" s="14">
        <v>17</v>
      </c>
      <c r="C199" t="s">
        <v>55</v>
      </c>
      <c r="D199" t="s">
        <v>52</v>
      </c>
      <c r="E199" t="str">
        <f t="shared" si="3"/>
        <v>4118317Average Per DeviceAll</v>
      </c>
      <c r="F199">
        <v>1.3736660000000001</v>
      </c>
      <c r="G199">
        <v>1.9509590000000001</v>
      </c>
      <c r="H199">
        <v>2.0034100000000001</v>
      </c>
      <c r="I199">
        <v>86.075479999999999</v>
      </c>
      <c r="J199">
        <v>0.40137640000000002</v>
      </c>
      <c r="K199">
        <v>0.50530929999999996</v>
      </c>
      <c r="L199" s="1">
        <v>0.57729299999999995</v>
      </c>
      <c r="M199" s="1">
        <v>0.64927659999999998</v>
      </c>
      <c r="N199">
        <v>0.75320949999999998</v>
      </c>
      <c r="O199">
        <v>0.45382800000000001</v>
      </c>
      <c r="P199">
        <v>0.5577609</v>
      </c>
      <c r="Q199">
        <v>0.62974450000000004</v>
      </c>
      <c r="R199">
        <v>0.70172820000000002</v>
      </c>
      <c r="S199">
        <v>0.80566110000000002</v>
      </c>
    </row>
    <row r="200" spans="1:19">
      <c r="A200" s="12">
        <v>41183</v>
      </c>
      <c r="B200" s="14">
        <v>17</v>
      </c>
      <c r="C200" t="s">
        <v>54</v>
      </c>
      <c r="D200" t="s">
        <v>58</v>
      </c>
      <c r="E200" t="str">
        <f t="shared" si="3"/>
        <v>4118317Average Per Premise100% Cycling</v>
      </c>
      <c r="F200">
        <v>1.1947190000000001</v>
      </c>
      <c r="G200">
        <v>2.0384530000000001</v>
      </c>
      <c r="H200">
        <v>1.937284</v>
      </c>
      <c r="I200">
        <v>85.359800000000007</v>
      </c>
      <c r="J200">
        <v>0.67981279999999999</v>
      </c>
      <c r="K200">
        <v>0.77665890000000004</v>
      </c>
      <c r="L200" s="1">
        <v>0.84373430000000005</v>
      </c>
      <c r="M200" s="1">
        <v>0.9108096</v>
      </c>
      <c r="N200">
        <v>1.0076560000000001</v>
      </c>
      <c r="O200">
        <v>0.57864389999999999</v>
      </c>
      <c r="P200">
        <v>0.67549000000000003</v>
      </c>
      <c r="Q200">
        <v>0.74256540000000004</v>
      </c>
      <c r="R200">
        <v>0.80964080000000005</v>
      </c>
      <c r="S200">
        <v>0.90648689999999998</v>
      </c>
    </row>
    <row r="201" spans="1:19">
      <c r="A201" s="12">
        <v>41183</v>
      </c>
      <c r="B201" s="14">
        <v>17</v>
      </c>
      <c r="C201" t="s">
        <v>54</v>
      </c>
      <c r="D201" t="s">
        <v>57</v>
      </c>
      <c r="E201" t="str">
        <f t="shared" si="3"/>
        <v>4118317Average Per Premise50% Cycling</v>
      </c>
      <c r="F201">
        <v>2.0790099999999998</v>
      </c>
      <c r="G201">
        <v>2.5735480000000002</v>
      </c>
      <c r="H201">
        <v>2.8158470000000002</v>
      </c>
      <c r="I201">
        <v>86.88252</v>
      </c>
      <c r="J201">
        <v>0.30509540000000002</v>
      </c>
      <c r="K201">
        <v>0.4170198</v>
      </c>
      <c r="L201" s="1">
        <v>0.49453829999999999</v>
      </c>
      <c r="M201" s="1">
        <v>0.57205680000000003</v>
      </c>
      <c r="N201">
        <v>0.68398119999999996</v>
      </c>
      <c r="O201">
        <v>0.54739420000000005</v>
      </c>
      <c r="P201">
        <v>0.65931859999999998</v>
      </c>
      <c r="Q201">
        <v>0.73683710000000002</v>
      </c>
      <c r="R201">
        <v>0.81435570000000002</v>
      </c>
      <c r="S201">
        <v>0.92628010000000005</v>
      </c>
    </row>
    <row r="202" spans="1:19">
      <c r="A202" s="12">
        <v>41183</v>
      </c>
      <c r="B202" s="14">
        <v>17</v>
      </c>
      <c r="C202" t="s">
        <v>54</v>
      </c>
      <c r="D202" t="s">
        <v>52</v>
      </c>
      <c r="E202" t="str">
        <f t="shared" si="3"/>
        <v>4118317Average Per PremiseAll</v>
      </c>
      <c r="F202">
        <v>1.610336</v>
      </c>
      <c r="G202">
        <v>2.2899479999999999</v>
      </c>
      <c r="H202">
        <v>2.350209</v>
      </c>
      <c r="I202">
        <v>86.075479999999999</v>
      </c>
      <c r="J202">
        <v>0.50369560000000002</v>
      </c>
      <c r="K202">
        <v>0.60762850000000002</v>
      </c>
      <c r="L202" s="1">
        <v>0.6796122</v>
      </c>
      <c r="M202" s="1">
        <v>0.75159580000000004</v>
      </c>
      <c r="N202">
        <v>0.85552870000000003</v>
      </c>
      <c r="O202">
        <v>0.56395660000000003</v>
      </c>
      <c r="P202">
        <v>0.66788950000000002</v>
      </c>
      <c r="Q202">
        <v>0.73987309999999995</v>
      </c>
      <c r="R202">
        <v>0.81185680000000005</v>
      </c>
      <c r="S202">
        <v>0.91578970000000004</v>
      </c>
    </row>
    <row r="203" spans="1:19">
      <c r="A203" s="12">
        <v>41183</v>
      </c>
      <c r="B203" s="14">
        <v>17</v>
      </c>
      <c r="C203" t="s">
        <v>56</v>
      </c>
      <c r="D203" t="s">
        <v>58</v>
      </c>
      <c r="E203" t="str">
        <f t="shared" si="3"/>
        <v>4118317Average Per Ton100% Cycling</v>
      </c>
      <c r="F203">
        <v>0.27910810000000003</v>
      </c>
      <c r="G203">
        <v>0.47621980000000003</v>
      </c>
      <c r="H203">
        <v>0.45258490000000001</v>
      </c>
      <c r="I203">
        <v>85.359800000000007</v>
      </c>
      <c r="J203">
        <v>3.3190200000000003E-2</v>
      </c>
      <c r="K203">
        <v>0.1300364</v>
      </c>
      <c r="L203" s="1">
        <v>0.1971117</v>
      </c>
      <c r="M203" s="1">
        <v>0.26418710000000001</v>
      </c>
      <c r="N203">
        <v>0.3610332</v>
      </c>
      <c r="O203">
        <v>9.5552999999999992E-3</v>
      </c>
      <c r="P203">
        <v>0.1064015</v>
      </c>
      <c r="Q203">
        <v>0.17347679999999999</v>
      </c>
      <c r="R203">
        <v>0.24055219999999999</v>
      </c>
      <c r="S203">
        <v>0.33739829999999998</v>
      </c>
    </row>
    <row r="204" spans="1:19">
      <c r="A204" s="12">
        <v>41183</v>
      </c>
      <c r="B204" s="14">
        <v>17</v>
      </c>
      <c r="C204" t="s">
        <v>56</v>
      </c>
      <c r="D204" t="s">
        <v>57</v>
      </c>
      <c r="E204" t="str">
        <f t="shared" si="3"/>
        <v>4118317Average Per Ton50% Cycling</v>
      </c>
      <c r="F204">
        <v>0.5141251</v>
      </c>
      <c r="G204">
        <v>0.63642109999999996</v>
      </c>
      <c r="H204">
        <v>0.69633990000000001</v>
      </c>
      <c r="I204">
        <v>86.88252</v>
      </c>
      <c r="J204">
        <v>-6.7146899999999995E-2</v>
      </c>
      <c r="K204">
        <v>4.4777499999999998E-2</v>
      </c>
      <c r="L204" s="1">
        <v>0.122296</v>
      </c>
      <c r="M204" s="1">
        <v>0.19981450000000001</v>
      </c>
      <c r="N204">
        <v>0.31173889999999999</v>
      </c>
      <c r="O204">
        <v>-7.2281000000000003E-3</v>
      </c>
      <c r="P204">
        <v>0.10469630000000001</v>
      </c>
      <c r="Q204">
        <v>0.18221480000000001</v>
      </c>
      <c r="R204">
        <v>0.2597333</v>
      </c>
      <c r="S204">
        <v>0.37165769999999998</v>
      </c>
    </row>
    <row r="205" spans="1:19">
      <c r="A205" s="12">
        <v>41183</v>
      </c>
      <c r="B205" s="14">
        <v>17</v>
      </c>
      <c r="C205" t="s">
        <v>56</v>
      </c>
      <c r="D205" t="s">
        <v>52</v>
      </c>
      <c r="E205" t="str">
        <f t="shared" si="3"/>
        <v>4118317Average Per TonAll</v>
      </c>
      <c r="F205">
        <v>0.38956610000000003</v>
      </c>
      <c r="G205">
        <v>0.55151439999999996</v>
      </c>
      <c r="H205">
        <v>0.56714969999999998</v>
      </c>
      <c r="I205">
        <v>86.075479999999999</v>
      </c>
      <c r="J205">
        <v>-1.39682E-2</v>
      </c>
      <c r="K205">
        <v>8.9964699999999995E-2</v>
      </c>
      <c r="L205" s="1">
        <v>0.16194829999999999</v>
      </c>
      <c r="M205" s="1">
        <v>0.233932</v>
      </c>
      <c r="N205">
        <v>0.33786490000000002</v>
      </c>
      <c r="O205">
        <v>1.6670999999999999E-3</v>
      </c>
      <c r="P205">
        <v>0.1056</v>
      </c>
      <c r="Q205">
        <v>0.17758370000000001</v>
      </c>
      <c r="R205">
        <v>0.24956729999999999</v>
      </c>
      <c r="S205">
        <v>0.35350019999999999</v>
      </c>
    </row>
    <row r="206" spans="1:19">
      <c r="A206" s="12">
        <v>41183</v>
      </c>
      <c r="B206" s="14">
        <v>18</v>
      </c>
      <c r="C206" t="s">
        <v>63</v>
      </c>
      <c r="D206" t="s">
        <v>58</v>
      </c>
      <c r="E206" t="str">
        <f t="shared" si="3"/>
        <v>4118318Aggregate100% Cycling</v>
      </c>
      <c r="F206">
        <v>15.980700000000001</v>
      </c>
      <c r="G206">
        <v>26.06822</v>
      </c>
      <c r="H206">
        <v>24.774450000000002</v>
      </c>
      <c r="I206">
        <v>80.546840000000003</v>
      </c>
      <c r="J206">
        <v>8.1259549999999994</v>
      </c>
      <c r="K206">
        <v>9.2848659999999992</v>
      </c>
      <c r="L206" s="1">
        <v>10.08752</v>
      </c>
      <c r="M206" s="1">
        <v>10.890180000000001</v>
      </c>
      <c r="N206">
        <v>12.04909</v>
      </c>
      <c r="O206">
        <v>6.8321839999999998</v>
      </c>
      <c r="P206">
        <v>7.9910949999999996</v>
      </c>
      <c r="Q206">
        <v>8.7937530000000006</v>
      </c>
      <c r="R206">
        <v>9.5964100000000006</v>
      </c>
      <c r="S206">
        <v>10.755319999999999</v>
      </c>
    </row>
    <row r="207" spans="1:19">
      <c r="A207" s="12">
        <v>41183</v>
      </c>
      <c r="B207" s="14">
        <v>18</v>
      </c>
      <c r="C207" t="s">
        <v>63</v>
      </c>
      <c r="D207" t="s">
        <v>57</v>
      </c>
      <c r="E207" t="str">
        <f t="shared" si="3"/>
        <v>4118318Aggregate50% Cycling</v>
      </c>
      <c r="F207">
        <v>23.571860000000001</v>
      </c>
      <c r="G207">
        <v>27.851140000000001</v>
      </c>
      <c r="H207">
        <v>30.473310000000001</v>
      </c>
      <c r="I207">
        <v>81.692869999999999</v>
      </c>
      <c r="J207">
        <v>2.2003360000000001</v>
      </c>
      <c r="K207">
        <v>3.4285890000000001</v>
      </c>
      <c r="L207" s="1">
        <v>4.279274</v>
      </c>
      <c r="M207" s="1">
        <v>5.1299580000000002</v>
      </c>
      <c r="N207">
        <v>6.358212</v>
      </c>
      <c r="O207">
        <v>4.8225110000000004</v>
      </c>
      <c r="P207">
        <v>6.0507650000000002</v>
      </c>
      <c r="Q207">
        <v>6.9014490000000004</v>
      </c>
      <c r="R207">
        <v>7.7521339999999999</v>
      </c>
      <c r="S207">
        <v>8.9803870000000003</v>
      </c>
    </row>
    <row r="208" spans="1:19">
      <c r="A208" s="12">
        <v>41183</v>
      </c>
      <c r="B208" s="14">
        <v>18</v>
      </c>
      <c r="C208" t="s">
        <v>63</v>
      </c>
      <c r="D208" t="s">
        <v>52</v>
      </c>
      <c r="E208" t="str">
        <f t="shared" si="3"/>
        <v>4118318AggregateAll</v>
      </c>
      <c r="F208">
        <v>39.641199999999998</v>
      </c>
      <c r="G208">
        <v>53.966500000000003</v>
      </c>
      <c r="H208">
        <v>55.32938</v>
      </c>
      <c r="I208">
        <v>81.085470000000001</v>
      </c>
      <c r="J208">
        <v>10.2814</v>
      </c>
      <c r="K208">
        <v>12.67057</v>
      </c>
      <c r="L208" s="1">
        <v>14.3253</v>
      </c>
      <c r="M208" s="1">
        <v>15.980029999999999</v>
      </c>
      <c r="N208">
        <v>18.369199999999999</v>
      </c>
      <c r="O208">
        <v>11.64428</v>
      </c>
      <c r="P208">
        <v>14.03345</v>
      </c>
      <c r="Q208">
        <v>15.688179999999999</v>
      </c>
      <c r="R208">
        <v>17.34291</v>
      </c>
      <c r="S208">
        <v>19.73208</v>
      </c>
    </row>
    <row r="209" spans="1:19">
      <c r="A209" s="12">
        <v>41183</v>
      </c>
      <c r="B209" s="14">
        <v>18</v>
      </c>
      <c r="C209" t="s">
        <v>55</v>
      </c>
      <c r="D209" t="s">
        <v>58</v>
      </c>
      <c r="E209" t="str">
        <f t="shared" si="3"/>
        <v>4118318Average Per Device100% Cycling</v>
      </c>
      <c r="F209">
        <v>1.102098</v>
      </c>
      <c r="G209">
        <v>1.797777</v>
      </c>
      <c r="H209">
        <v>1.708553</v>
      </c>
      <c r="I209">
        <v>80.546840000000003</v>
      </c>
      <c r="J209">
        <v>0.53555120000000001</v>
      </c>
      <c r="K209">
        <v>0.63015620000000006</v>
      </c>
      <c r="L209" s="1">
        <v>0.6956793</v>
      </c>
      <c r="M209" s="1">
        <v>0.76120239999999995</v>
      </c>
      <c r="N209">
        <v>0.8558074</v>
      </c>
      <c r="O209">
        <v>0.44632709999999998</v>
      </c>
      <c r="P209">
        <v>0.54093210000000003</v>
      </c>
      <c r="Q209">
        <v>0.60645519999999997</v>
      </c>
      <c r="R209">
        <v>0.67197830000000003</v>
      </c>
      <c r="S209">
        <v>0.76658329999999997</v>
      </c>
    </row>
    <row r="210" spans="1:19">
      <c r="A210" s="12">
        <v>41183</v>
      </c>
      <c r="B210" s="14">
        <v>18</v>
      </c>
      <c r="C210" t="s">
        <v>55</v>
      </c>
      <c r="D210" t="s">
        <v>57</v>
      </c>
      <c r="E210" t="str">
        <f t="shared" si="3"/>
        <v>4118318Average Per Device50% Cycling</v>
      </c>
      <c r="F210">
        <v>1.894835</v>
      </c>
      <c r="G210">
        <v>2.2388270000000001</v>
      </c>
      <c r="H210">
        <v>2.4496120000000001</v>
      </c>
      <c r="I210">
        <v>81.692869999999999</v>
      </c>
      <c r="J210">
        <v>0.14929790000000001</v>
      </c>
      <c r="K210">
        <v>0.26432450000000002</v>
      </c>
      <c r="L210" s="1">
        <v>0.34399150000000001</v>
      </c>
      <c r="M210" s="1">
        <v>0.42365849999999999</v>
      </c>
      <c r="N210">
        <v>0.53868510000000003</v>
      </c>
      <c r="O210">
        <v>0.36008259999999997</v>
      </c>
      <c r="P210">
        <v>0.47510920000000001</v>
      </c>
      <c r="Q210">
        <v>0.55477620000000005</v>
      </c>
      <c r="R210">
        <v>0.63444319999999998</v>
      </c>
      <c r="S210">
        <v>0.74946979999999996</v>
      </c>
    </row>
    <row r="211" spans="1:19">
      <c r="A211" s="12">
        <v>41183</v>
      </c>
      <c r="B211" s="14">
        <v>18</v>
      </c>
      <c r="C211" t="s">
        <v>55</v>
      </c>
      <c r="D211" t="s">
        <v>52</v>
      </c>
      <c r="E211" t="str">
        <f t="shared" si="3"/>
        <v>4118318Average Per DeviceAll</v>
      </c>
      <c r="F211">
        <v>1.474685</v>
      </c>
      <c r="G211">
        <v>2.005071</v>
      </c>
      <c r="H211">
        <v>2.056851</v>
      </c>
      <c r="I211">
        <v>81.085470000000001</v>
      </c>
      <c r="J211">
        <v>0.3540122</v>
      </c>
      <c r="K211">
        <v>0.45821529999999999</v>
      </c>
      <c r="L211" s="1">
        <v>0.53038609999999997</v>
      </c>
      <c r="M211" s="1">
        <v>0.6025568</v>
      </c>
      <c r="N211">
        <v>0.7067599</v>
      </c>
      <c r="O211">
        <v>0.40579219999999999</v>
      </c>
      <c r="P211">
        <v>0.50999530000000004</v>
      </c>
      <c r="Q211">
        <v>0.58216610000000002</v>
      </c>
      <c r="R211">
        <v>0.65433680000000005</v>
      </c>
      <c r="S211">
        <v>0.75853990000000004</v>
      </c>
    </row>
    <row r="212" spans="1:19">
      <c r="A212" s="12">
        <v>41183</v>
      </c>
      <c r="B212" s="14">
        <v>18</v>
      </c>
      <c r="C212" t="s">
        <v>54</v>
      </c>
      <c r="D212" t="s">
        <v>58</v>
      </c>
      <c r="E212" t="str">
        <f t="shared" si="3"/>
        <v>4118318Average Per Premise100% Cycling</v>
      </c>
      <c r="F212">
        <v>1.3045469999999999</v>
      </c>
      <c r="G212">
        <v>2.128018</v>
      </c>
      <c r="H212">
        <v>2.0224039999999999</v>
      </c>
      <c r="I212">
        <v>80.546840000000003</v>
      </c>
      <c r="J212">
        <v>0.66334329999999997</v>
      </c>
      <c r="K212">
        <v>0.75794819999999996</v>
      </c>
      <c r="L212" s="1">
        <v>0.82347130000000002</v>
      </c>
      <c r="M212" s="1">
        <v>0.88899439999999996</v>
      </c>
      <c r="N212">
        <v>0.98359940000000001</v>
      </c>
      <c r="O212">
        <v>0.55772929999999998</v>
      </c>
      <c r="P212">
        <v>0.65233430000000003</v>
      </c>
      <c r="Q212">
        <v>0.71785739999999998</v>
      </c>
      <c r="R212">
        <v>0.78338039999999998</v>
      </c>
      <c r="S212">
        <v>0.87798540000000003</v>
      </c>
    </row>
    <row r="213" spans="1:19">
      <c r="A213" s="12">
        <v>41183</v>
      </c>
      <c r="B213" s="14">
        <v>18</v>
      </c>
      <c r="C213" t="s">
        <v>54</v>
      </c>
      <c r="D213" t="s">
        <v>57</v>
      </c>
      <c r="E213" t="str">
        <f t="shared" si="3"/>
        <v>4118318Average Per Premise50% Cycling</v>
      </c>
      <c r="F213">
        <v>2.2075170000000002</v>
      </c>
      <c r="G213">
        <v>2.6082730000000001</v>
      </c>
      <c r="H213">
        <v>2.8538410000000001</v>
      </c>
      <c r="I213">
        <v>81.692869999999999</v>
      </c>
      <c r="J213">
        <v>0.20606250000000001</v>
      </c>
      <c r="K213">
        <v>0.32108910000000002</v>
      </c>
      <c r="L213" s="1">
        <v>0.4007561</v>
      </c>
      <c r="M213" s="1">
        <v>0.48042319999999999</v>
      </c>
      <c r="N213">
        <v>0.59544969999999997</v>
      </c>
      <c r="O213">
        <v>0.45163059999999999</v>
      </c>
      <c r="P213">
        <v>0.56665710000000002</v>
      </c>
      <c r="Q213">
        <v>0.64632420000000002</v>
      </c>
      <c r="R213">
        <v>0.72599119999999995</v>
      </c>
      <c r="S213">
        <v>0.84101769999999998</v>
      </c>
    </row>
    <row r="214" spans="1:19">
      <c r="A214" s="12">
        <v>41183</v>
      </c>
      <c r="B214" s="14">
        <v>18</v>
      </c>
      <c r="C214" t="s">
        <v>54</v>
      </c>
      <c r="D214" t="s">
        <v>52</v>
      </c>
      <c r="E214" t="str">
        <f t="shared" si="3"/>
        <v>4118318Average Per PremiseAll</v>
      </c>
      <c r="F214">
        <v>1.7289429999999999</v>
      </c>
      <c r="G214">
        <v>2.3537379999999999</v>
      </c>
      <c r="H214">
        <v>2.413179</v>
      </c>
      <c r="I214">
        <v>81.085470000000001</v>
      </c>
      <c r="J214">
        <v>0.44842130000000002</v>
      </c>
      <c r="K214">
        <v>0.55262440000000002</v>
      </c>
      <c r="L214" s="1">
        <v>0.6247952</v>
      </c>
      <c r="M214" s="1">
        <v>0.69696590000000003</v>
      </c>
      <c r="N214">
        <v>0.80116900000000002</v>
      </c>
      <c r="O214">
        <v>0.50786290000000001</v>
      </c>
      <c r="P214">
        <v>0.612066</v>
      </c>
      <c r="Q214">
        <v>0.68423679999999998</v>
      </c>
      <c r="R214">
        <v>0.75640750000000001</v>
      </c>
      <c r="S214">
        <v>0.8606106</v>
      </c>
    </row>
    <row r="215" spans="1:19">
      <c r="A215" s="12">
        <v>41183</v>
      </c>
      <c r="B215" s="14">
        <v>18</v>
      </c>
      <c r="C215" t="s">
        <v>56</v>
      </c>
      <c r="D215" t="s">
        <v>58</v>
      </c>
      <c r="E215" t="str">
        <f t="shared" si="3"/>
        <v>4118318Average Per Ton100% Cycling</v>
      </c>
      <c r="F215">
        <v>0.30476589999999998</v>
      </c>
      <c r="G215">
        <v>0.49714390000000003</v>
      </c>
      <c r="H215">
        <v>0.47247060000000002</v>
      </c>
      <c r="I215">
        <v>80.546840000000003</v>
      </c>
      <c r="J215">
        <v>3.2249899999999998E-2</v>
      </c>
      <c r="K215">
        <v>0.12685489999999999</v>
      </c>
      <c r="L215" s="1">
        <v>0.19237799999999999</v>
      </c>
      <c r="M215" s="1">
        <v>0.25790099999999999</v>
      </c>
      <c r="N215">
        <v>0.35250599999999999</v>
      </c>
      <c r="O215">
        <v>7.5766000000000002E-3</v>
      </c>
      <c r="P215">
        <v>0.10218149999999999</v>
      </c>
      <c r="Q215">
        <v>0.16770460000000001</v>
      </c>
      <c r="R215">
        <v>0.23322770000000001</v>
      </c>
      <c r="S215">
        <v>0.32783269999999998</v>
      </c>
    </row>
    <row r="216" spans="1:19">
      <c r="A216" s="12">
        <v>41183</v>
      </c>
      <c r="B216" s="14">
        <v>18</v>
      </c>
      <c r="C216" t="s">
        <v>56</v>
      </c>
      <c r="D216" t="s">
        <v>57</v>
      </c>
      <c r="E216" t="str">
        <f t="shared" si="3"/>
        <v>4118318Average Per Ton50% Cycling</v>
      </c>
      <c r="F216">
        <v>0.5459039</v>
      </c>
      <c r="G216">
        <v>0.64500820000000003</v>
      </c>
      <c r="H216">
        <v>0.70573549999999996</v>
      </c>
      <c r="I216">
        <v>81.692869999999999</v>
      </c>
      <c r="J216">
        <v>-9.5589300000000002E-2</v>
      </c>
      <c r="K216">
        <v>1.9437200000000002E-2</v>
      </c>
      <c r="L216" s="1">
        <v>9.9104300000000006E-2</v>
      </c>
      <c r="M216" s="1">
        <v>0.17877129999999999</v>
      </c>
      <c r="N216">
        <v>0.2937979</v>
      </c>
      <c r="O216">
        <v>-3.4861999999999997E-2</v>
      </c>
      <c r="P216">
        <v>8.01645E-2</v>
      </c>
      <c r="Q216">
        <v>0.15983159999999999</v>
      </c>
      <c r="R216">
        <v>0.23949860000000001</v>
      </c>
      <c r="S216">
        <v>0.35452519999999998</v>
      </c>
    </row>
    <row r="217" spans="1:19">
      <c r="A217" s="12">
        <v>41183</v>
      </c>
      <c r="B217" s="14">
        <v>18</v>
      </c>
      <c r="C217" t="s">
        <v>56</v>
      </c>
      <c r="D217" t="s">
        <v>52</v>
      </c>
      <c r="E217" t="str">
        <f t="shared" si="3"/>
        <v>4118318Average Per TonAll</v>
      </c>
      <c r="F217">
        <v>0.41810079999999999</v>
      </c>
      <c r="G217">
        <v>0.56664009999999998</v>
      </c>
      <c r="H217">
        <v>0.58210510000000004</v>
      </c>
      <c r="I217">
        <v>81.085470000000001</v>
      </c>
      <c r="J217">
        <v>-2.7834500000000002E-2</v>
      </c>
      <c r="K217">
        <v>7.6368599999999995E-2</v>
      </c>
      <c r="L217" s="1">
        <v>0.14853930000000001</v>
      </c>
      <c r="M217" s="1">
        <v>0.22071009999999999</v>
      </c>
      <c r="N217">
        <v>0.32491320000000001</v>
      </c>
      <c r="O217">
        <v>-1.23696E-2</v>
      </c>
      <c r="P217">
        <v>9.1833499999999998E-2</v>
      </c>
      <c r="Q217">
        <v>0.16400429999999999</v>
      </c>
      <c r="R217">
        <v>0.236175</v>
      </c>
      <c r="S217">
        <v>0.34037820000000002</v>
      </c>
    </row>
    <row r="218" spans="1:19">
      <c r="A218" s="12">
        <v>41183</v>
      </c>
      <c r="B218" s="14">
        <v>19</v>
      </c>
      <c r="C218" t="s">
        <v>63</v>
      </c>
      <c r="D218" t="s">
        <v>58</v>
      </c>
      <c r="E218" t="str">
        <f t="shared" si="3"/>
        <v>4118319Aggregate100% Cycling</v>
      </c>
      <c r="F218">
        <v>27.384409999999999</v>
      </c>
      <c r="G218">
        <v>25.826779999999999</v>
      </c>
      <c r="H218">
        <v>24.544989999999999</v>
      </c>
      <c r="I218">
        <v>77.361660000000001</v>
      </c>
      <c r="J218">
        <v>-3.764148</v>
      </c>
      <c r="K218">
        <v>-2.4605220000000001</v>
      </c>
      <c r="L218" s="1">
        <v>-1.5576350000000001</v>
      </c>
      <c r="M218" s="1">
        <v>-0.65474790000000005</v>
      </c>
      <c r="N218">
        <v>0.64887760000000005</v>
      </c>
      <c r="O218">
        <v>-5.0459350000000001</v>
      </c>
      <c r="P218">
        <v>-3.7423099999999998</v>
      </c>
      <c r="Q218">
        <v>-2.8394219999999999</v>
      </c>
      <c r="R218">
        <v>-1.9365349999999999</v>
      </c>
      <c r="S218">
        <v>-0.63290990000000003</v>
      </c>
    </row>
    <row r="219" spans="1:19">
      <c r="A219" s="12">
        <v>41183</v>
      </c>
      <c r="B219" s="14">
        <v>19</v>
      </c>
      <c r="C219" t="s">
        <v>63</v>
      </c>
      <c r="D219" t="s">
        <v>57</v>
      </c>
      <c r="E219" t="str">
        <f t="shared" si="3"/>
        <v>4118319Aggregate50% Cycling</v>
      </c>
      <c r="F219">
        <v>29.412019999999998</v>
      </c>
      <c r="G219">
        <v>26.532260000000001</v>
      </c>
      <c r="H219">
        <v>29.030259999999998</v>
      </c>
      <c r="I219">
        <v>77.847449999999995</v>
      </c>
      <c r="J219">
        <v>-5.0960359999999998</v>
      </c>
      <c r="K219">
        <v>-3.7866439999999999</v>
      </c>
      <c r="L219" s="1">
        <v>-2.8797630000000001</v>
      </c>
      <c r="M219" s="1">
        <v>-1.972882</v>
      </c>
      <c r="N219">
        <v>-0.66348960000000001</v>
      </c>
      <c r="O219">
        <v>-2.5980310000000002</v>
      </c>
      <c r="P219">
        <v>-1.2886390000000001</v>
      </c>
      <c r="Q219">
        <v>-0.38175789999999998</v>
      </c>
      <c r="R219">
        <v>0.52512309999999995</v>
      </c>
      <c r="S219">
        <v>1.8345149999999999</v>
      </c>
    </row>
    <row r="220" spans="1:19">
      <c r="A220" s="12">
        <v>41183</v>
      </c>
      <c r="B220" s="14">
        <v>19</v>
      </c>
      <c r="C220" t="s">
        <v>63</v>
      </c>
      <c r="D220" t="s">
        <v>52</v>
      </c>
      <c r="E220" t="str">
        <f t="shared" si="3"/>
        <v>4118319AggregateAll</v>
      </c>
      <c r="F220">
        <v>56.847380000000001</v>
      </c>
      <c r="G220">
        <v>52.395989999999998</v>
      </c>
      <c r="H220">
        <v>53.645440000000001</v>
      </c>
      <c r="I220">
        <v>77.589979999999997</v>
      </c>
      <c r="J220">
        <v>-8.876868</v>
      </c>
      <c r="K220">
        <v>-6.2622590000000002</v>
      </c>
      <c r="L220" s="1">
        <v>-4.4513889999999998</v>
      </c>
      <c r="M220" s="1">
        <v>-2.6405189999999998</v>
      </c>
      <c r="N220">
        <v>-2.5910900000000001E-2</v>
      </c>
      <c r="O220">
        <v>-7.6274160000000002</v>
      </c>
      <c r="P220">
        <v>-5.0128069999999996</v>
      </c>
      <c r="Q220">
        <v>-3.201937</v>
      </c>
      <c r="R220">
        <v>-1.3910670000000001</v>
      </c>
      <c r="S220">
        <v>1.223541</v>
      </c>
    </row>
    <row r="221" spans="1:19">
      <c r="A221" s="12">
        <v>41183</v>
      </c>
      <c r="B221" s="14">
        <v>19</v>
      </c>
      <c r="C221" t="s">
        <v>55</v>
      </c>
      <c r="D221" t="s">
        <v>58</v>
      </c>
      <c r="E221" t="str">
        <f t="shared" si="3"/>
        <v>4118319Average Per Device100% Cycling</v>
      </c>
      <c r="F221">
        <v>1.8885479999999999</v>
      </c>
      <c r="G221">
        <v>1.781126</v>
      </c>
      <c r="H221">
        <v>1.6927289999999999</v>
      </c>
      <c r="I221">
        <v>77.361660000000001</v>
      </c>
      <c r="J221">
        <v>-0.28754459999999998</v>
      </c>
      <c r="K221">
        <v>-0.18112619999999999</v>
      </c>
      <c r="L221" s="1">
        <v>-0.10742119999999999</v>
      </c>
      <c r="M221" s="1">
        <v>-3.3716099999999999E-2</v>
      </c>
      <c r="N221">
        <v>7.2702299999999997E-2</v>
      </c>
      <c r="O221">
        <v>-0.37594230000000001</v>
      </c>
      <c r="P221">
        <v>-0.26952389999999998</v>
      </c>
      <c r="Q221">
        <v>-0.19581879999999999</v>
      </c>
      <c r="R221">
        <v>-0.12211370000000001</v>
      </c>
      <c r="S221">
        <v>-1.5695299999999999E-2</v>
      </c>
    </row>
    <row r="222" spans="1:19">
      <c r="A222" s="12">
        <v>41183</v>
      </c>
      <c r="B222" s="14">
        <v>19</v>
      </c>
      <c r="C222" t="s">
        <v>55</v>
      </c>
      <c r="D222" t="s">
        <v>57</v>
      </c>
      <c r="E222" t="str">
        <f t="shared" si="3"/>
        <v>4118319Average Per Device50% Cycling</v>
      </c>
      <c r="F222">
        <v>2.3642989999999999</v>
      </c>
      <c r="G222">
        <v>2.1328079999999998</v>
      </c>
      <c r="H222">
        <v>2.3336109999999999</v>
      </c>
      <c r="I222">
        <v>77.847449999999995</v>
      </c>
      <c r="J222">
        <v>-0.4390462</v>
      </c>
      <c r="K222">
        <v>-0.3164209</v>
      </c>
      <c r="L222" s="1">
        <v>-0.23149110000000001</v>
      </c>
      <c r="M222" s="1">
        <v>-0.1465612</v>
      </c>
      <c r="N222">
        <v>-2.3935999999999999E-2</v>
      </c>
      <c r="O222">
        <v>-0.23824290000000001</v>
      </c>
      <c r="P222">
        <v>-0.1156177</v>
      </c>
      <c r="Q222">
        <v>-3.0687800000000001E-2</v>
      </c>
      <c r="R222">
        <v>5.4242100000000001E-2</v>
      </c>
      <c r="S222">
        <v>0.17686730000000001</v>
      </c>
    </row>
    <row r="223" spans="1:19">
      <c r="A223" s="12">
        <v>41183</v>
      </c>
      <c r="B223" s="14">
        <v>19</v>
      </c>
      <c r="C223" t="s">
        <v>55</v>
      </c>
      <c r="D223" t="s">
        <v>52</v>
      </c>
      <c r="E223" t="str">
        <f t="shared" si="3"/>
        <v>4118319Average Per DeviceAll</v>
      </c>
      <c r="F223">
        <v>2.1121509999999999</v>
      </c>
      <c r="G223">
        <v>1.9464170000000001</v>
      </c>
      <c r="H223">
        <v>1.9939439999999999</v>
      </c>
      <c r="I223">
        <v>77.589979999999997</v>
      </c>
      <c r="J223">
        <v>-0.35875040000000002</v>
      </c>
      <c r="K223">
        <v>-0.24471480000000001</v>
      </c>
      <c r="L223" s="1">
        <v>-0.16573399999999999</v>
      </c>
      <c r="M223" s="1">
        <v>-8.6753300000000005E-2</v>
      </c>
      <c r="N223">
        <v>2.7282299999999999E-2</v>
      </c>
      <c r="O223">
        <v>-0.31122359999999999</v>
      </c>
      <c r="P223">
        <v>-0.1971879</v>
      </c>
      <c r="Q223">
        <v>-0.1182072</v>
      </c>
      <c r="R223">
        <v>-3.9226499999999997E-2</v>
      </c>
      <c r="S223">
        <v>7.4809100000000003E-2</v>
      </c>
    </row>
    <row r="224" spans="1:19">
      <c r="A224" s="12">
        <v>41183</v>
      </c>
      <c r="B224" s="14">
        <v>19</v>
      </c>
      <c r="C224" t="s">
        <v>54</v>
      </c>
      <c r="D224" t="s">
        <v>58</v>
      </c>
      <c r="E224" t="str">
        <f t="shared" si="3"/>
        <v>4118319Average Per Premise100% Cycling</v>
      </c>
      <c r="F224">
        <v>2.2354620000000001</v>
      </c>
      <c r="G224">
        <v>2.1083090000000002</v>
      </c>
      <c r="H224">
        <v>2.003673</v>
      </c>
      <c r="I224">
        <v>77.361660000000001</v>
      </c>
      <c r="J224">
        <v>-0.30727739999999998</v>
      </c>
      <c r="K224">
        <v>-0.20085890000000001</v>
      </c>
      <c r="L224" s="1">
        <v>-0.12715389999999999</v>
      </c>
      <c r="M224" s="1">
        <v>-5.3448799999999998E-2</v>
      </c>
      <c r="N224">
        <v>5.2969599999999999E-2</v>
      </c>
      <c r="O224">
        <v>-0.41191309999999998</v>
      </c>
      <c r="P224">
        <v>-0.30549470000000001</v>
      </c>
      <c r="Q224">
        <v>-0.23178960000000001</v>
      </c>
      <c r="R224">
        <v>-0.15808449999999999</v>
      </c>
      <c r="S224">
        <v>-5.16661E-2</v>
      </c>
    </row>
    <row r="225" spans="1:19">
      <c r="A225" s="12">
        <v>41183</v>
      </c>
      <c r="B225" s="14">
        <v>19</v>
      </c>
      <c r="C225" t="s">
        <v>54</v>
      </c>
      <c r="D225" t="s">
        <v>57</v>
      </c>
      <c r="E225" t="str">
        <f t="shared" si="3"/>
        <v>4118319Average Per Premise50% Cycling</v>
      </c>
      <c r="F225">
        <v>2.7544499999999998</v>
      </c>
      <c r="G225">
        <v>2.4847589999999999</v>
      </c>
      <c r="H225">
        <v>2.718699</v>
      </c>
      <c r="I225">
        <v>77.847449999999995</v>
      </c>
      <c r="J225">
        <v>-0.47724630000000001</v>
      </c>
      <c r="K225">
        <v>-0.35462110000000002</v>
      </c>
      <c r="L225" s="1">
        <v>-0.26969120000000002</v>
      </c>
      <c r="M225" s="1">
        <v>-0.18476139999999999</v>
      </c>
      <c r="N225">
        <v>-6.21361E-2</v>
      </c>
      <c r="O225">
        <v>-0.24330689999999999</v>
      </c>
      <c r="P225">
        <v>-0.1206817</v>
      </c>
      <c r="Q225">
        <v>-3.57518E-2</v>
      </c>
      <c r="R225">
        <v>4.9177999999999999E-2</v>
      </c>
      <c r="S225">
        <v>0.17180329999999999</v>
      </c>
    </row>
    <row r="226" spans="1:19">
      <c r="A226" s="12">
        <v>41183</v>
      </c>
      <c r="B226" s="14">
        <v>19</v>
      </c>
      <c r="C226" t="s">
        <v>54</v>
      </c>
      <c r="D226" t="s">
        <v>52</v>
      </c>
      <c r="E226" t="str">
        <f t="shared" si="3"/>
        <v>4118319Average Per PremiseAll</v>
      </c>
      <c r="F226">
        <v>2.479387</v>
      </c>
      <c r="G226">
        <v>2.2852399999999999</v>
      </c>
      <c r="H226">
        <v>2.3397350000000001</v>
      </c>
      <c r="I226">
        <v>77.589979999999997</v>
      </c>
      <c r="J226">
        <v>-0.38716279999999997</v>
      </c>
      <c r="K226">
        <v>-0.27312710000000001</v>
      </c>
      <c r="L226" s="1">
        <v>-0.1941464</v>
      </c>
      <c r="M226" s="1">
        <v>-0.1151657</v>
      </c>
      <c r="N226">
        <v>-1.1301E-3</v>
      </c>
      <c r="O226">
        <v>-0.33266820000000002</v>
      </c>
      <c r="P226">
        <v>-0.21863260000000001</v>
      </c>
      <c r="Q226">
        <v>-0.13965179999999999</v>
      </c>
      <c r="R226">
        <v>-6.0671099999999999E-2</v>
      </c>
      <c r="S226">
        <v>5.3364500000000002E-2</v>
      </c>
    </row>
    <row r="227" spans="1:19">
      <c r="A227" s="12">
        <v>41183</v>
      </c>
      <c r="B227" s="14">
        <v>19</v>
      </c>
      <c r="C227" t="s">
        <v>56</v>
      </c>
      <c r="D227" t="s">
        <v>58</v>
      </c>
      <c r="E227" t="str">
        <f t="shared" si="3"/>
        <v>4118319Average Per Ton100% Cycling</v>
      </c>
      <c r="F227">
        <v>0.52224479999999995</v>
      </c>
      <c r="G227">
        <v>0.49253940000000002</v>
      </c>
      <c r="H227">
        <v>0.46809460000000003</v>
      </c>
      <c r="I227">
        <v>77.361660000000001</v>
      </c>
      <c r="J227">
        <v>-0.20982890000000001</v>
      </c>
      <c r="K227">
        <v>-0.1034105</v>
      </c>
      <c r="L227" s="1">
        <v>-2.97054E-2</v>
      </c>
      <c r="M227" s="1">
        <v>4.39996E-2</v>
      </c>
      <c r="N227">
        <v>0.150418</v>
      </c>
      <c r="O227">
        <v>-0.2342737</v>
      </c>
      <c r="P227">
        <v>-0.12785530000000001</v>
      </c>
      <c r="Q227">
        <v>-5.4150299999999998E-2</v>
      </c>
      <c r="R227">
        <v>1.9554800000000001E-2</v>
      </c>
      <c r="S227">
        <v>0.12597320000000001</v>
      </c>
    </row>
    <row r="228" spans="1:19">
      <c r="A228" s="12">
        <v>41183</v>
      </c>
      <c r="B228" s="14">
        <v>19</v>
      </c>
      <c r="C228" t="s">
        <v>56</v>
      </c>
      <c r="D228" t="s">
        <v>57</v>
      </c>
      <c r="E228" t="str">
        <f t="shared" si="3"/>
        <v>4118319Average Per Ton50% Cycling</v>
      </c>
      <c r="F228">
        <v>0.68115689999999995</v>
      </c>
      <c r="G228">
        <v>0.61446409999999996</v>
      </c>
      <c r="H228">
        <v>0.67231569999999996</v>
      </c>
      <c r="I228">
        <v>77.847449999999995</v>
      </c>
      <c r="J228">
        <v>-0.27424789999999999</v>
      </c>
      <c r="K228">
        <v>-0.1516227</v>
      </c>
      <c r="L228" s="1">
        <v>-6.6692799999999997E-2</v>
      </c>
      <c r="M228" s="1">
        <v>1.8237E-2</v>
      </c>
      <c r="N228">
        <v>0.1408623</v>
      </c>
      <c r="O228">
        <v>-0.21639630000000001</v>
      </c>
      <c r="P228">
        <v>-9.3771099999999996E-2</v>
      </c>
      <c r="Q228">
        <v>-8.8412000000000004E-3</v>
      </c>
      <c r="R228">
        <v>7.6088600000000006E-2</v>
      </c>
      <c r="S228">
        <v>0.1987139</v>
      </c>
    </row>
    <row r="229" spans="1:19">
      <c r="A229" s="12">
        <v>41183</v>
      </c>
      <c r="B229" s="14">
        <v>19</v>
      </c>
      <c r="C229" t="s">
        <v>56</v>
      </c>
      <c r="D229" t="s">
        <v>52</v>
      </c>
      <c r="E229" t="str">
        <f t="shared" si="3"/>
        <v>4118319Average Per TonAll</v>
      </c>
      <c r="F229">
        <v>0.59693350000000001</v>
      </c>
      <c r="G229">
        <v>0.549844</v>
      </c>
      <c r="H229">
        <v>0.56407850000000004</v>
      </c>
      <c r="I229">
        <v>77.589979999999997</v>
      </c>
      <c r="J229">
        <v>-0.24010580000000001</v>
      </c>
      <c r="K229">
        <v>-0.12607019999999999</v>
      </c>
      <c r="L229" s="1">
        <v>-4.7089499999999999E-2</v>
      </c>
      <c r="M229" s="1">
        <v>3.1891200000000001E-2</v>
      </c>
      <c r="N229">
        <v>0.1459268</v>
      </c>
      <c r="O229">
        <v>-0.2258713</v>
      </c>
      <c r="P229">
        <v>-0.1118357</v>
      </c>
      <c r="Q229">
        <v>-3.2855000000000002E-2</v>
      </c>
      <c r="R229">
        <v>4.6125699999999999E-2</v>
      </c>
      <c r="S229">
        <v>0.16016130000000001</v>
      </c>
    </row>
    <row r="230" spans="1:19">
      <c r="A230" s="12">
        <v>41183</v>
      </c>
      <c r="B230" s="14">
        <v>20</v>
      </c>
      <c r="C230" t="s">
        <v>63</v>
      </c>
      <c r="D230" t="s">
        <v>58</v>
      </c>
      <c r="E230" t="str">
        <f t="shared" si="3"/>
        <v>4118320Aggregate100% Cycling</v>
      </c>
      <c r="F230">
        <v>29.903490000000001</v>
      </c>
      <c r="G230">
        <v>24.33409</v>
      </c>
      <c r="H230">
        <v>23.126380000000001</v>
      </c>
      <c r="I230">
        <v>75.831469999999996</v>
      </c>
      <c r="J230">
        <v>-7.7388050000000002</v>
      </c>
      <c r="K230">
        <v>-6.4571019999999999</v>
      </c>
      <c r="L230" s="1">
        <v>-5.5693970000000004</v>
      </c>
      <c r="M230" s="1">
        <v>-4.6816930000000001</v>
      </c>
      <c r="N230">
        <v>-3.3999890000000001</v>
      </c>
      <c r="O230">
        <v>-8.9465109999999992</v>
      </c>
      <c r="P230">
        <v>-7.6648069999999997</v>
      </c>
      <c r="Q230">
        <v>-6.7771030000000003</v>
      </c>
      <c r="R230">
        <v>-5.8893990000000001</v>
      </c>
      <c r="S230">
        <v>-4.6076949999999997</v>
      </c>
    </row>
    <row r="231" spans="1:19">
      <c r="A231" s="12">
        <v>41183</v>
      </c>
      <c r="B231" s="14">
        <v>20</v>
      </c>
      <c r="C231" t="s">
        <v>63</v>
      </c>
      <c r="D231" t="s">
        <v>57</v>
      </c>
      <c r="E231" t="str">
        <f t="shared" si="3"/>
        <v>4118320Aggregate50% Cycling</v>
      </c>
      <c r="F231">
        <v>27.752669999999998</v>
      </c>
      <c r="G231">
        <v>25.62829</v>
      </c>
      <c r="H231">
        <v>28.041180000000001</v>
      </c>
      <c r="I231">
        <v>76.12133</v>
      </c>
      <c r="J231">
        <v>-4.1568490000000002</v>
      </c>
      <c r="K231">
        <v>-2.956054</v>
      </c>
      <c r="L231" s="1">
        <v>-2.1243859999999999</v>
      </c>
      <c r="M231" s="1">
        <v>-1.292719</v>
      </c>
      <c r="N231">
        <v>-9.1922900000000002E-2</v>
      </c>
      <c r="O231">
        <v>-1.743954</v>
      </c>
      <c r="P231">
        <v>-0.54315829999999998</v>
      </c>
      <c r="Q231">
        <v>0.28850910000000002</v>
      </c>
      <c r="R231">
        <v>1.120177</v>
      </c>
      <c r="S231">
        <v>2.3209719999999998</v>
      </c>
    </row>
    <row r="232" spans="1:19">
      <c r="A232" s="12">
        <v>41183</v>
      </c>
      <c r="B232" s="14">
        <v>20</v>
      </c>
      <c r="C232" t="s">
        <v>63</v>
      </c>
      <c r="D232" t="s">
        <v>52</v>
      </c>
      <c r="E232" t="str">
        <f t="shared" si="3"/>
        <v>4118320AggregateAll</v>
      </c>
      <c r="F232">
        <v>57.671660000000003</v>
      </c>
      <c r="G232">
        <v>50.002980000000001</v>
      </c>
      <c r="H232">
        <v>51.240029999999997</v>
      </c>
      <c r="I232">
        <v>75.967699999999994</v>
      </c>
      <c r="J232">
        <v>-11.87186</v>
      </c>
      <c r="K232">
        <v>-9.3885889999999996</v>
      </c>
      <c r="L232" s="1">
        <v>-7.668685</v>
      </c>
      <c r="M232" s="1">
        <v>-5.9487810000000003</v>
      </c>
      <c r="N232">
        <v>-3.4655130000000001</v>
      </c>
      <c r="O232">
        <v>-10.63481</v>
      </c>
      <c r="P232">
        <v>-8.1515400000000007</v>
      </c>
      <c r="Q232">
        <v>-6.4316360000000001</v>
      </c>
      <c r="R232">
        <v>-4.7117329999999997</v>
      </c>
      <c r="S232">
        <v>-2.2284649999999999</v>
      </c>
    </row>
    <row r="233" spans="1:19">
      <c r="A233" s="12">
        <v>41183</v>
      </c>
      <c r="B233" s="14">
        <v>20</v>
      </c>
      <c r="C233" t="s">
        <v>55</v>
      </c>
      <c r="D233" t="s">
        <v>58</v>
      </c>
      <c r="E233" t="str">
        <f t="shared" si="3"/>
        <v>4118320Average Per Device100% Cycling</v>
      </c>
      <c r="F233">
        <v>2.0622739999999999</v>
      </c>
      <c r="G233">
        <v>1.6781839999999999</v>
      </c>
      <c r="H233">
        <v>1.594895</v>
      </c>
      <c r="I233">
        <v>75.831469999999996</v>
      </c>
      <c r="J233">
        <v>-0.56118420000000002</v>
      </c>
      <c r="K233">
        <v>-0.4565553</v>
      </c>
      <c r="L233" s="1">
        <v>-0.38408969999999998</v>
      </c>
      <c r="M233" s="1">
        <v>-0.31162410000000001</v>
      </c>
      <c r="N233">
        <v>-0.20699519999999999</v>
      </c>
      <c r="O233">
        <v>-0.64447279999999996</v>
      </c>
      <c r="P233">
        <v>-0.53984390000000004</v>
      </c>
      <c r="Q233">
        <v>-0.46737830000000002</v>
      </c>
      <c r="R233">
        <v>-0.3949126</v>
      </c>
      <c r="S233">
        <v>-0.29028369999999998</v>
      </c>
    </row>
    <row r="234" spans="1:19">
      <c r="A234" s="12">
        <v>41183</v>
      </c>
      <c r="B234" s="14">
        <v>20</v>
      </c>
      <c r="C234" t="s">
        <v>55</v>
      </c>
      <c r="D234" t="s">
        <v>57</v>
      </c>
      <c r="E234" t="str">
        <f t="shared" si="3"/>
        <v>4118320Average Per Device50% Cycling</v>
      </c>
      <c r="F234">
        <v>2.230912</v>
      </c>
      <c r="G234">
        <v>2.0601419999999999</v>
      </c>
      <c r="H234">
        <v>2.2541039999999999</v>
      </c>
      <c r="I234">
        <v>76.12133</v>
      </c>
      <c r="J234">
        <v>-0.36111090000000001</v>
      </c>
      <c r="K234">
        <v>-0.24865580000000001</v>
      </c>
      <c r="L234" s="1">
        <v>-0.1707697</v>
      </c>
      <c r="M234" s="1">
        <v>-9.2883599999999997E-2</v>
      </c>
      <c r="N234">
        <v>1.9571499999999999E-2</v>
      </c>
      <c r="O234">
        <v>-0.1671493</v>
      </c>
      <c r="P234">
        <v>-5.4694100000000002E-2</v>
      </c>
      <c r="Q234">
        <v>2.3191900000000001E-2</v>
      </c>
      <c r="R234">
        <v>0.101078</v>
      </c>
      <c r="S234">
        <v>0.2135331</v>
      </c>
    </row>
    <row r="235" spans="1:19">
      <c r="A235" s="12">
        <v>41183</v>
      </c>
      <c r="B235" s="14">
        <v>20</v>
      </c>
      <c r="C235" t="s">
        <v>55</v>
      </c>
      <c r="D235" t="s">
        <v>52</v>
      </c>
      <c r="E235" t="str">
        <f t="shared" si="3"/>
        <v>4118320Average Per DeviceAll</v>
      </c>
      <c r="F235">
        <v>2.141534</v>
      </c>
      <c r="G235">
        <v>1.857704</v>
      </c>
      <c r="H235">
        <v>1.9047229999999999</v>
      </c>
      <c r="I235">
        <v>75.967699999999994</v>
      </c>
      <c r="J235">
        <v>-0.4671498</v>
      </c>
      <c r="K235">
        <v>-0.35884250000000001</v>
      </c>
      <c r="L235" s="1">
        <v>-0.28382930000000001</v>
      </c>
      <c r="M235" s="1">
        <v>-0.2088161</v>
      </c>
      <c r="N235">
        <v>-0.1005089</v>
      </c>
      <c r="O235">
        <v>-0.42013070000000002</v>
      </c>
      <c r="P235">
        <v>-0.31182349999999998</v>
      </c>
      <c r="Q235">
        <v>-0.2368103</v>
      </c>
      <c r="R235">
        <v>-0.161797</v>
      </c>
      <c r="S235">
        <v>-5.3489799999999997E-2</v>
      </c>
    </row>
    <row r="236" spans="1:19">
      <c r="A236" s="12">
        <v>41183</v>
      </c>
      <c r="B236" s="14">
        <v>20</v>
      </c>
      <c r="C236" t="s">
        <v>54</v>
      </c>
      <c r="D236" t="s">
        <v>58</v>
      </c>
      <c r="E236" t="str">
        <f t="shared" si="3"/>
        <v>4118320Average Per Premise100% Cycling</v>
      </c>
      <c r="F236">
        <v>2.4411010000000002</v>
      </c>
      <c r="G236">
        <v>1.986456</v>
      </c>
      <c r="H236">
        <v>1.8878680000000001</v>
      </c>
      <c r="I236">
        <v>75.831469999999996</v>
      </c>
      <c r="J236">
        <v>-0.63173919999999995</v>
      </c>
      <c r="K236">
        <v>-0.52711030000000003</v>
      </c>
      <c r="L236" s="1">
        <v>-0.45464470000000001</v>
      </c>
      <c r="M236" s="1">
        <v>-0.38217909999999999</v>
      </c>
      <c r="N236">
        <v>-0.27755020000000002</v>
      </c>
      <c r="O236">
        <v>-0.73032739999999996</v>
      </c>
      <c r="P236">
        <v>-0.62569859999999999</v>
      </c>
      <c r="Q236">
        <v>-0.55323290000000003</v>
      </c>
      <c r="R236">
        <v>-0.48076730000000001</v>
      </c>
      <c r="S236">
        <v>-0.37613839999999998</v>
      </c>
    </row>
    <row r="237" spans="1:19">
      <c r="A237" s="12">
        <v>41183</v>
      </c>
      <c r="B237" s="14">
        <v>20</v>
      </c>
      <c r="C237" t="s">
        <v>54</v>
      </c>
      <c r="D237" t="s">
        <v>57</v>
      </c>
      <c r="E237" t="str">
        <f t="shared" si="3"/>
        <v>4118320Average Per Premise50% Cycling</v>
      </c>
      <c r="F237">
        <v>2.5990519999999999</v>
      </c>
      <c r="G237">
        <v>2.400102</v>
      </c>
      <c r="H237">
        <v>2.626071</v>
      </c>
      <c r="I237">
        <v>76.12133</v>
      </c>
      <c r="J237">
        <v>-0.389291</v>
      </c>
      <c r="K237">
        <v>-0.27683590000000002</v>
      </c>
      <c r="L237" s="1">
        <v>-0.19894980000000001</v>
      </c>
      <c r="M237" s="1">
        <v>-0.1210637</v>
      </c>
      <c r="N237">
        <v>-8.6085999999999992E-3</v>
      </c>
      <c r="O237">
        <v>-0.1633222</v>
      </c>
      <c r="P237">
        <v>-5.0867000000000002E-2</v>
      </c>
      <c r="Q237">
        <v>2.7019000000000001E-2</v>
      </c>
      <c r="R237">
        <v>0.1049051</v>
      </c>
      <c r="S237">
        <v>0.2173602</v>
      </c>
    </row>
    <row r="238" spans="1:19">
      <c r="A238" s="12">
        <v>41183</v>
      </c>
      <c r="B238" s="14">
        <v>20</v>
      </c>
      <c r="C238" t="s">
        <v>54</v>
      </c>
      <c r="D238" t="s">
        <v>52</v>
      </c>
      <c r="E238" t="str">
        <f t="shared" si="3"/>
        <v>4118320Average Per PremiseAll</v>
      </c>
      <c r="F238">
        <v>2.5153379999999999</v>
      </c>
      <c r="G238">
        <v>2.1808700000000001</v>
      </c>
      <c r="H238">
        <v>2.234823</v>
      </c>
      <c r="I238">
        <v>75.967699999999994</v>
      </c>
      <c r="J238">
        <v>-0.51778849999999998</v>
      </c>
      <c r="K238">
        <v>-0.4094814</v>
      </c>
      <c r="L238" s="1">
        <v>-0.33446809999999999</v>
      </c>
      <c r="M238" s="1">
        <v>-0.25945489999999999</v>
      </c>
      <c r="N238">
        <v>-0.15114759999999999</v>
      </c>
      <c r="O238">
        <v>-0.463835</v>
      </c>
      <c r="P238">
        <v>-0.3555278</v>
      </c>
      <c r="Q238">
        <v>-0.2805145</v>
      </c>
      <c r="R238">
        <v>-0.2055013</v>
      </c>
      <c r="S238">
        <v>-9.7194100000000005E-2</v>
      </c>
    </row>
    <row r="239" spans="1:19">
      <c r="A239" s="12">
        <v>41183</v>
      </c>
      <c r="B239" s="14">
        <v>20</v>
      </c>
      <c r="C239" t="s">
        <v>56</v>
      </c>
      <c r="D239" t="s">
        <v>58</v>
      </c>
      <c r="E239" t="str">
        <f t="shared" si="3"/>
        <v>4118320Average Per Ton100% Cycling</v>
      </c>
      <c r="F239">
        <v>0.57028570000000001</v>
      </c>
      <c r="G239">
        <v>0.4640724</v>
      </c>
      <c r="H239">
        <v>0.4410404</v>
      </c>
      <c r="I239">
        <v>75.831469999999996</v>
      </c>
      <c r="J239">
        <v>-0.2833079</v>
      </c>
      <c r="K239">
        <v>-0.178679</v>
      </c>
      <c r="L239" s="1">
        <v>-0.1062133</v>
      </c>
      <c r="M239" s="1">
        <v>-3.3747699999999999E-2</v>
      </c>
      <c r="N239">
        <v>7.0881200000000005E-2</v>
      </c>
      <c r="O239">
        <v>-0.3063399</v>
      </c>
      <c r="P239">
        <v>-0.201711</v>
      </c>
      <c r="Q239">
        <v>-0.12924530000000001</v>
      </c>
      <c r="R239">
        <v>-5.6779700000000002E-2</v>
      </c>
      <c r="S239">
        <v>4.7849200000000001E-2</v>
      </c>
    </row>
    <row r="240" spans="1:19">
      <c r="A240" s="12">
        <v>41183</v>
      </c>
      <c r="B240" s="14">
        <v>20</v>
      </c>
      <c r="C240" t="s">
        <v>56</v>
      </c>
      <c r="D240" t="s">
        <v>57</v>
      </c>
      <c r="E240" t="str">
        <f t="shared" si="3"/>
        <v>4118320Average Per Ton50% Cycling</v>
      </c>
      <c r="F240">
        <v>0.64272790000000002</v>
      </c>
      <c r="G240">
        <v>0.59352890000000003</v>
      </c>
      <c r="H240">
        <v>0.64940949999999997</v>
      </c>
      <c r="I240">
        <v>76.12133</v>
      </c>
      <c r="J240">
        <v>-0.23954020000000001</v>
      </c>
      <c r="K240">
        <v>-0.12708510000000001</v>
      </c>
      <c r="L240" s="1">
        <v>-4.9199E-2</v>
      </c>
      <c r="M240" s="1">
        <v>2.86871E-2</v>
      </c>
      <c r="N240">
        <v>0.1411422</v>
      </c>
      <c r="O240">
        <v>-0.18365960000000001</v>
      </c>
      <c r="P240">
        <v>-7.1204400000000001E-2</v>
      </c>
      <c r="Q240">
        <v>6.6816000000000002E-3</v>
      </c>
      <c r="R240">
        <v>8.4567699999999996E-2</v>
      </c>
      <c r="S240">
        <v>0.1970228</v>
      </c>
    </row>
    <row r="241" spans="1:19">
      <c r="A241" s="12">
        <v>41183</v>
      </c>
      <c r="B241" s="14">
        <v>20</v>
      </c>
      <c r="C241" t="s">
        <v>56</v>
      </c>
      <c r="D241" t="s">
        <v>52</v>
      </c>
      <c r="E241" t="str">
        <f t="shared" si="3"/>
        <v>4118320Average Per TonAll</v>
      </c>
      <c r="F241">
        <v>0.60433349999999997</v>
      </c>
      <c r="G241">
        <v>0.52491699999999997</v>
      </c>
      <c r="H241">
        <v>0.53897390000000001</v>
      </c>
      <c r="I241">
        <v>75.967699999999994</v>
      </c>
      <c r="J241">
        <v>-0.262737</v>
      </c>
      <c r="K241">
        <v>-0.15442980000000001</v>
      </c>
      <c r="L241" s="1">
        <v>-7.9416600000000004E-2</v>
      </c>
      <c r="M241" s="1">
        <v>-4.4032999999999997E-3</v>
      </c>
      <c r="N241">
        <v>0.10390389999999999</v>
      </c>
      <c r="O241">
        <v>-0.24868009999999999</v>
      </c>
      <c r="P241">
        <v>-0.14037289999999999</v>
      </c>
      <c r="Q241">
        <v>-6.5359700000000007E-2</v>
      </c>
      <c r="R241">
        <v>9.6536E-3</v>
      </c>
      <c r="S241">
        <v>0.1179608</v>
      </c>
    </row>
    <row r="242" spans="1:19">
      <c r="A242" s="12">
        <v>41183</v>
      </c>
      <c r="B242" s="14">
        <v>21</v>
      </c>
      <c r="C242" t="s">
        <v>63</v>
      </c>
      <c r="D242" t="s">
        <v>58</v>
      </c>
      <c r="E242" t="str">
        <f t="shared" si="3"/>
        <v>4118321Aggregate100% Cycling</v>
      </c>
      <c r="F242">
        <v>26.310759999999998</v>
      </c>
      <c r="G242">
        <v>22.220189999999999</v>
      </c>
      <c r="H242">
        <v>21.1174</v>
      </c>
      <c r="I242">
        <v>72.725660000000005</v>
      </c>
      <c r="J242">
        <v>-5.9699770000000001</v>
      </c>
      <c r="K242">
        <v>-4.8596110000000001</v>
      </c>
      <c r="L242" s="1">
        <v>-4.0905740000000002</v>
      </c>
      <c r="M242" s="1">
        <v>-3.3215370000000002</v>
      </c>
      <c r="N242">
        <v>-2.2111710000000002</v>
      </c>
      <c r="O242">
        <v>-7.0727700000000002</v>
      </c>
      <c r="P242">
        <v>-5.9624030000000001</v>
      </c>
      <c r="Q242">
        <v>-5.1933670000000003</v>
      </c>
      <c r="R242">
        <v>-4.4243300000000003</v>
      </c>
      <c r="S242">
        <v>-3.3139630000000002</v>
      </c>
    </row>
    <row r="243" spans="1:19">
      <c r="A243" s="12">
        <v>41183</v>
      </c>
      <c r="B243" s="14">
        <v>21</v>
      </c>
      <c r="C243" t="s">
        <v>63</v>
      </c>
      <c r="D243" t="s">
        <v>57</v>
      </c>
      <c r="E243" t="str">
        <f t="shared" si="3"/>
        <v>4118321Aggregate50% Cycling</v>
      </c>
      <c r="F243">
        <v>24.78182</v>
      </c>
      <c r="G243">
        <v>23.040970000000002</v>
      </c>
      <c r="H243">
        <v>25.210260000000002</v>
      </c>
      <c r="I243">
        <v>72.919229999999999</v>
      </c>
      <c r="J243">
        <v>-3.6005099999999999</v>
      </c>
      <c r="K243">
        <v>-2.501808</v>
      </c>
      <c r="L243" s="1">
        <v>-1.7408509999999999</v>
      </c>
      <c r="M243" s="1">
        <v>-0.97989389999999998</v>
      </c>
      <c r="N243">
        <v>0.1188077</v>
      </c>
      <c r="O243">
        <v>-1.4312100000000001</v>
      </c>
      <c r="P243">
        <v>-0.33250879999999999</v>
      </c>
      <c r="Q243">
        <v>0.42844850000000001</v>
      </c>
      <c r="R243">
        <v>1.189406</v>
      </c>
      <c r="S243">
        <v>2.2881070000000001</v>
      </c>
    </row>
    <row r="244" spans="1:19">
      <c r="A244" s="12">
        <v>41183</v>
      </c>
      <c r="B244" s="14">
        <v>21</v>
      </c>
      <c r="C244" t="s">
        <v>63</v>
      </c>
      <c r="D244" t="s">
        <v>52</v>
      </c>
      <c r="E244" t="str">
        <f t="shared" si="3"/>
        <v>4118321AggregateAll</v>
      </c>
      <c r="F244">
        <v>51.109560000000002</v>
      </c>
      <c r="G244">
        <v>45.294910000000002</v>
      </c>
      <c r="H244">
        <v>46.3902</v>
      </c>
      <c r="I244">
        <v>72.816640000000007</v>
      </c>
      <c r="J244">
        <v>-9.5557490000000005</v>
      </c>
      <c r="K244">
        <v>-7.3454769999999998</v>
      </c>
      <c r="L244" s="1">
        <v>-5.8146509999999996</v>
      </c>
      <c r="M244" s="1">
        <v>-4.2838240000000001</v>
      </c>
      <c r="N244">
        <v>-2.073553</v>
      </c>
      <c r="O244">
        <v>-8.4604630000000007</v>
      </c>
      <c r="P244">
        <v>-6.2501920000000002</v>
      </c>
      <c r="Q244">
        <v>-4.7193649999999998</v>
      </c>
      <c r="R244">
        <v>-3.1885379999999999</v>
      </c>
      <c r="S244">
        <v>-0.97826679999999999</v>
      </c>
    </row>
    <row r="245" spans="1:19">
      <c r="A245" s="12">
        <v>41183</v>
      </c>
      <c r="B245" s="14">
        <v>21</v>
      </c>
      <c r="C245" t="s">
        <v>55</v>
      </c>
      <c r="D245" t="s">
        <v>58</v>
      </c>
      <c r="E245" t="str">
        <f t="shared" si="3"/>
        <v>4118321Average Per Device100% Cycling</v>
      </c>
      <c r="F245">
        <v>1.8145039999999999</v>
      </c>
      <c r="G245">
        <v>1.5324</v>
      </c>
      <c r="H245">
        <v>1.4563470000000001</v>
      </c>
      <c r="I245">
        <v>72.725660000000005</v>
      </c>
      <c r="J245">
        <v>-0.43552429999999998</v>
      </c>
      <c r="K245">
        <v>-0.34488220000000003</v>
      </c>
      <c r="L245" s="1">
        <v>-0.28210370000000001</v>
      </c>
      <c r="M245" s="1">
        <v>-0.2193252</v>
      </c>
      <c r="N245">
        <v>-0.12868299999999999</v>
      </c>
      <c r="O245">
        <v>-0.51157770000000002</v>
      </c>
      <c r="P245">
        <v>-0.42093550000000002</v>
      </c>
      <c r="Q245">
        <v>-0.358157</v>
      </c>
      <c r="R245">
        <v>-0.29537849999999999</v>
      </c>
      <c r="S245">
        <v>-0.20473640000000001</v>
      </c>
    </row>
    <row r="246" spans="1:19">
      <c r="A246" s="12">
        <v>41183</v>
      </c>
      <c r="B246" s="14">
        <v>21</v>
      </c>
      <c r="C246" t="s">
        <v>55</v>
      </c>
      <c r="D246" t="s">
        <v>57</v>
      </c>
      <c r="E246" t="str">
        <f t="shared" si="3"/>
        <v>4118321Average Per Device50% Cycling</v>
      </c>
      <c r="F246">
        <v>1.9920979999999999</v>
      </c>
      <c r="G246">
        <v>1.8521590000000001</v>
      </c>
      <c r="H246">
        <v>2.0265390000000001</v>
      </c>
      <c r="I246">
        <v>72.919229999999999</v>
      </c>
      <c r="J246">
        <v>-0.31409700000000002</v>
      </c>
      <c r="K246">
        <v>-0.2112031</v>
      </c>
      <c r="L246" s="1">
        <v>-0.13993910000000001</v>
      </c>
      <c r="M246" s="1">
        <v>-6.8675E-2</v>
      </c>
      <c r="N246">
        <v>3.4218899999999997E-2</v>
      </c>
      <c r="O246">
        <v>-0.13971700000000001</v>
      </c>
      <c r="P246">
        <v>-3.6823000000000002E-2</v>
      </c>
      <c r="Q246">
        <v>3.4440999999999999E-2</v>
      </c>
      <c r="R246">
        <v>0.10570499999999999</v>
      </c>
      <c r="S246">
        <v>0.20859900000000001</v>
      </c>
    </row>
    <row r="247" spans="1:19">
      <c r="A247" s="12">
        <v>41183</v>
      </c>
      <c r="B247" s="14">
        <v>21</v>
      </c>
      <c r="C247" t="s">
        <v>55</v>
      </c>
      <c r="D247" t="s">
        <v>52</v>
      </c>
      <c r="E247" t="str">
        <f t="shared" si="3"/>
        <v>4118321Average Per DeviceAll</v>
      </c>
      <c r="F247">
        <v>1.8979729999999999</v>
      </c>
      <c r="G247">
        <v>1.682687</v>
      </c>
      <c r="H247">
        <v>1.724337</v>
      </c>
      <c r="I247">
        <v>72.816640000000007</v>
      </c>
      <c r="J247">
        <v>-0.3784535</v>
      </c>
      <c r="K247">
        <v>-0.282053</v>
      </c>
      <c r="L247" s="1">
        <v>-0.21528630000000001</v>
      </c>
      <c r="M247" s="1">
        <v>-0.1485196</v>
      </c>
      <c r="N247">
        <v>-5.2119100000000002E-2</v>
      </c>
      <c r="O247">
        <v>-0.33680320000000002</v>
      </c>
      <c r="P247">
        <v>-0.2404027</v>
      </c>
      <c r="Q247">
        <v>-0.17363600000000001</v>
      </c>
      <c r="R247">
        <v>-0.1068693</v>
      </c>
      <c r="S247">
        <v>-1.0468699999999999E-2</v>
      </c>
    </row>
    <row r="248" spans="1:19">
      <c r="A248" s="12">
        <v>41183</v>
      </c>
      <c r="B248" s="14">
        <v>21</v>
      </c>
      <c r="C248" t="s">
        <v>54</v>
      </c>
      <c r="D248" t="s">
        <v>58</v>
      </c>
      <c r="E248" t="str">
        <f t="shared" si="3"/>
        <v>4118321Average Per Premise100% Cycling</v>
      </c>
      <c r="F248">
        <v>2.1478169999999999</v>
      </c>
      <c r="G248">
        <v>1.813893</v>
      </c>
      <c r="H248">
        <v>1.7238690000000001</v>
      </c>
      <c r="I248">
        <v>72.725660000000005</v>
      </c>
      <c r="J248">
        <v>-0.48734509999999998</v>
      </c>
      <c r="K248">
        <v>-0.39670290000000002</v>
      </c>
      <c r="L248" s="1">
        <v>-0.33392440000000001</v>
      </c>
      <c r="M248" s="1">
        <v>-0.2711459</v>
      </c>
      <c r="N248">
        <v>-0.18050369999999999</v>
      </c>
      <c r="O248">
        <v>-0.57736900000000002</v>
      </c>
      <c r="P248">
        <v>-0.48672680000000001</v>
      </c>
      <c r="Q248">
        <v>-0.4239483</v>
      </c>
      <c r="R248">
        <v>-0.36116979999999999</v>
      </c>
      <c r="S248">
        <v>-0.27052759999999998</v>
      </c>
    </row>
    <row r="249" spans="1:19">
      <c r="A249" s="12">
        <v>41183</v>
      </c>
      <c r="B249" s="14">
        <v>21</v>
      </c>
      <c r="C249" t="s">
        <v>54</v>
      </c>
      <c r="D249" t="s">
        <v>57</v>
      </c>
      <c r="E249" t="str">
        <f t="shared" si="3"/>
        <v>4118321Average Per Premise50% Cycling</v>
      </c>
      <c r="F249">
        <v>2.3208289999999998</v>
      </c>
      <c r="G249">
        <v>2.1577980000000001</v>
      </c>
      <c r="H249">
        <v>2.360954</v>
      </c>
      <c r="I249">
        <v>72.919229999999999</v>
      </c>
      <c r="J249">
        <v>-0.33718959999999998</v>
      </c>
      <c r="K249">
        <v>-0.23429559999999999</v>
      </c>
      <c r="L249" s="1">
        <v>-0.1630316</v>
      </c>
      <c r="M249" s="1">
        <v>-9.1767500000000002E-2</v>
      </c>
      <c r="N249">
        <v>1.11264E-2</v>
      </c>
      <c r="O249">
        <v>-0.1340336</v>
      </c>
      <c r="P249">
        <v>-3.11396E-2</v>
      </c>
      <c r="Q249">
        <v>4.0124399999999998E-2</v>
      </c>
      <c r="R249">
        <v>0.1113884</v>
      </c>
      <c r="S249">
        <v>0.21428240000000001</v>
      </c>
    </row>
    <row r="250" spans="1:19">
      <c r="A250" s="12">
        <v>41183</v>
      </c>
      <c r="B250" s="14">
        <v>21</v>
      </c>
      <c r="C250" t="s">
        <v>54</v>
      </c>
      <c r="D250" t="s">
        <v>52</v>
      </c>
      <c r="E250" t="str">
        <f t="shared" si="3"/>
        <v>4118321Average Per PremiseAll</v>
      </c>
      <c r="F250">
        <v>2.229133</v>
      </c>
      <c r="G250">
        <v>1.975528</v>
      </c>
      <c r="H250">
        <v>2.0232990000000002</v>
      </c>
      <c r="I250">
        <v>72.816640000000007</v>
      </c>
      <c r="J250">
        <v>-0.41677199999999998</v>
      </c>
      <c r="K250">
        <v>-0.32037149999999998</v>
      </c>
      <c r="L250" s="1">
        <v>-0.25360480000000002</v>
      </c>
      <c r="M250" s="1">
        <v>-0.18683810000000001</v>
      </c>
      <c r="N250">
        <v>-9.0437600000000007E-2</v>
      </c>
      <c r="O250">
        <v>-0.36900129999999998</v>
      </c>
      <c r="P250">
        <v>-0.27260079999999998</v>
      </c>
      <c r="Q250">
        <v>-0.20583409999999999</v>
      </c>
      <c r="R250">
        <v>-0.13906740000000001</v>
      </c>
      <c r="S250">
        <v>-4.2666900000000001E-2</v>
      </c>
    </row>
    <row r="251" spans="1:19">
      <c r="A251" s="12">
        <v>41183</v>
      </c>
      <c r="B251" s="14">
        <v>21</v>
      </c>
      <c r="C251" t="s">
        <v>56</v>
      </c>
      <c r="D251" t="s">
        <v>58</v>
      </c>
      <c r="E251" t="str">
        <f t="shared" si="3"/>
        <v>4118321Average Per Ton100% Cycling</v>
      </c>
      <c r="F251">
        <v>0.50176940000000003</v>
      </c>
      <c r="G251">
        <v>0.42375849999999998</v>
      </c>
      <c r="H251">
        <v>0.40272730000000001</v>
      </c>
      <c r="I251">
        <v>72.725660000000005</v>
      </c>
      <c r="J251">
        <v>-0.23143150000000001</v>
      </c>
      <c r="K251">
        <v>-0.14078940000000001</v>
      </c>
      <c r="L251" s="1">
        <v>-7.8010899999999994E-2</v>
      </c>
      <c r="M251" s="1">
        <v>-1.52324E-2</v>
      </c>
      <c r="N251">
        <v>7.5409799999999999E-2</v>
      </c>
      <c r="O251">
        <v>-0.25246279999999999</v>
      </c>
      <c r="P251">
        <v>-0.16182060000000001</v>
      </c>
      <c r="Q251">
        <v>-9.9042099999999994E-2</v>
      </c>
      <c r="R251">
        <v>-3.62636E-2</v>
      </c>
      <c r="S251">
        <v>5.4378599999999999E-2</v>
      </c>
    </row>
    <row r="252" spans="1:19">
      <c r="A252" s="12">
        <v>41183</v>
      </c>
      <c r="B252" s="14">
        <v>21</v>
      </c>
      <c r="C252" t="s">
        <v>56</v>
      </c>
      <c r="D252" t="s">
        <v>57</v>
      </c>
      <c r="E252" t="str">
        <f t="shared" si="3"/>
        <v>4118321Average Per Ton50% Cycling</v>
      </c>
      <c r="F252">
        <v>0.57392540000000003</v>
      </c>
      <c r="G252">
        <v>0.53360879999999999</v>
      </c>
      <c r="H252">
        <v>0.58384789999999998</v>
      </c>
      <c r="I252">
        <v>72.919229999999999</v>
      </c>
      <c r="J252">
        <v>-0.21447459999999999</v>
      </c>
      <c r="K252">
        <v>-0.1115806</v>
      </c>
      <c r="L252" s="1">
        <v>-4.0316600000000001E-2</v>
      </c>
      <c r="M252" s="1">
        <v>3.0947499999999999E-2</v>
      </c>
      <c r="N252">
        <v>0.1338414</v>
      </c>
      <c r="O252">
        <v>-0.16423550000000001</v>
      </c>
      <c r="P252">
        <v>-6.13415E-2</v>
      </c>
      <c r="Q252">
        <v>9.9225000000000008E-3</v>
      </c>
      <c r="R252">
        <v>8.1186499999999995E-2</v>
      </c>
      <c r="S252">
        <v>0.18408050000000001</v>
      </c>
    </row>
    <row r="253" spans="1:19">
      <c r="A253" s="12">
        <v>41183</v>
      </c>
      <c r="B253" s="14">
        <v>21</v>
      </c>
      <c r="C253" t="s">
        <v>56</v>
      </c>
      <c r="D253" t="s">
        <v>52</v>
      </c>
      <c r="E253" t="str">
        <f t="shared" si="3"/>
        <v>4118321Average Per TonAll</v>
      </c>
      <c r="F253">
        <v>0.53568269999999996</v>
      </c>
      <c r="G253">
        <v>0.47538819999999998</v>
      </c>
      <c r="H253">
        <v>0.48785390000000001</v>
      </c>
      <c r="I253">
        <v>72.816640000000007</v>
      </c>
      <c r="J253">
        <v>-0.22346179999999999</v>
      </c>
      <c r="K253">
        <v>-0.12706120000000001</v>
      </c>
      <c r="L253" s="1">
        <v>-6.0294500000000001E-2</v>
      </c>
      <c r="M253" s="1">
        <v>6.4722E-3</v>
      </c>
      <c r="N253">
        <v>0.1028727</v>
      </c>
      <c r="O253">
        <v>-0.21099589999999999</v>
      </c>
      <c r="P253">
        <v>-0.1145954</v>
      </c>
      <c r="Q253">
        <v>-4.7828700000000002E-2</v>
      </c>
      <c r="R253">
        <v>1.8938E-2</v>
      </c>
      <c r="S253">
        <v>0.1153385</v>
      </c>
    </row>
    <row r="254" spans="1:19">
      <c r="A254" s="12">
        <v>41183</v>
      </c>
      <c r="B254" s="14">
        <v>22</v>
      </c>
      <c r="C254" t="s">
        <v>63</v>
      </c>
      <c r="D254" t="s">
        <v>58</v>
      </c>
      <c r="E254" t="str">
        <f t="shared" si="3"/>
        <v>4118322Aggregate100% Cycling</v>
      </c>
      <c r="F254">
        <v>22.109279999999998</v>
      </c>
      <c r="G254">
        <v>19.985690000000002</v>
      </c>
      <c r="H254">
        <v>18.9938</v>
      </c>
      <c r="I254">
        <v>71.185419999999993</v>
      </c>
      <c r="J254">
        <v>-3.7615470000000002</v>
      </c>
      <c r="K254">
        <v>-2.793831</v>
      </c>
      <c r="L254" s="1">
        <v>-2.1235930000000001</v>
      </c>
      <c r="M254" s="1">
        <v>-1.453355</v>
      </c>
      <c r="N254">
        <v>-0.48563800000000001</v>
      </c>
      <c r="O254">
        <v>-4.7534419999999997</v>
      </c>
      <c r="P254">
        <v>-3.7857249999999998</v>
      </c>
      <c r="Q254">
        <v>-3.1154869999999999</v>
      </c>
      <c r="R254">
        <v>-2.4452500000000001</v>
      </c>
      <c r="S254">
        <v>-1.477533</v>
      </c>
    </row>
    <row r="255" spans="1:19">
      <c r="A255" s="12">
        <v>41183</v>
      </c>
      <c r="B255" s="14">
        <v>22</v>
      </c>
      <c r="C255" t="s">
        <v>63</v>
      </c>
      <c r="D255" t="s">
        <v>57</v>
      </c>
      <c r="E255" t="str">
        <f t="shared" si="3"/>
        <v>4118322Aggregate50% Cycling</v>
      </c>
      <c r="F255">
        <v>20.749040000000001</v>
      </c>
      <c r="G255">
        <v>18.761030000000002</v>
      </c>
      <c r="H255">
        <v>20.527370000000001</v>
      </c>
      <c r="I255">
        <v>71.469250000000002</v>
      </c>
      <c r="J255">
        <v>-3.609807</v>
      </c>
      <c r="K255">
        <v>-2.6516359999999999</v>
      </c>
      <c r="L255" s="1">
        <v>-1.9880100000000001</v>
      </c>
      <c r="M255" s="1">
        <v>-1.3243830000000001</v>
      </c>
      <c r="N255">
        <v>-0.36621219999999999</v>
      </c>
      <c r="O255">
        <v>-1.8434619999999999</v>
      </c>
      <c r="P255">
        <v>-0.88529089999999999</v>
      </c>
      <c r="Q255">
        <v>-0.22166449999999999</v>
      </c>
      <c r="R255">
        <v>0.44196190000000002</v>
      </c>
      <c r="S255">
        <v>1.4001330000000001</v>
      </c>
    </row>
    <row r="256" spans="1:19">
      <c r="A256" s="12">
        <v>41183</v>
      </c>
      <c r="B256" s="14">
        <v>22</v>
      </c>
      <c r="C256" t="s">
        <v>63</v>
      </c>
      <c r="D256" t="s">
        <v>52</v>
      </c>
      <c r="E256" t="str">
        <f t="shared" si="3"/>
        <v>4118322AggregateAll</v>
      </c>
      <c r="F256">
        <v>42.871899999999997</v>
      </c>
      <c r="G256">
        <v>38.759039999999999</v>
      </c>
      <c r="H256">
        <v>39.557670000000002</v>
      </c>
      <c r="I256">
        <v>71.318820000000002</v>
      </c>
      <c r="J256">
        <v>-7.3743970000000001</v>
      </c>
      <c r="K256">
        <v>-5.4474549999999997</v>
      </c>
      <c r="L256" s="1">
        <v>-4.1128609999999997</v>
      </c>
      <c r="M256" s="1">
        <v>-2.778267</v>
      </c>
      <c r="N256">
        <v>-0.8513252</v>
      </c>
      <c r="O256">
        <v>-6.575761</v>
      </c>
      <c r="P256">
        <v>-4.6488189999999996</v>
      </c>
      <c r="Q256">
        <v>-3.314225</v>
      </c>
      <c r="R256">
        <v>-1.9796309999999999</v>
      </c>
      <c r="S256">
        <v>-5.2689100000000003E-2</v>
      </c>
    </row>
    <row r="257" spans="1:19">
      <c r="A257" s="12">
        <v>41183</v>
      </c>
      <c r="B257" s="14">
        <v>22</v>
      </c>
      <c r="C257" t="s">
        <v>55</v>
      </c>
      <c r="D257" t="s">
        <v>58</v>
      </c>
      <c r="E257" t="str">
        <f t="shared" si="3"/>
        <v>4118322Average Per Device100% Cycling</v>
      </c>
      <c r="F257">
        <v>1.5247520000000001</v>
      </c>
      <c r="G257">
        <v>1.3783000000000001</v>
      </c>
      <c r="H257">
        <v>1.3098939999999999</v>
      </c>
      <c r="I257">
        <v>71.185419999999993</v>
      </c>
      <c r="J257">
        <v>-0.28016279999999999</v>
      </c>
      <c r="K257">
        <v>-0.2011655</v>
      </c>
      <c r="L257" s="1">
        <v>-0.1464522</v>
      </c>
      <c r="M257" s="1">
        <v>-9.1738899999999998E-2</v>
      </c>
      <c r="N257">
        <v>-1.27416E-2</v>
      </c>
      <c r="O257">
        <v>-0.34856819999999999</v>
      </c>
      <c r="P257">
        <v>-0.2695709</v>
      </c>
      <c r="Q257">
        <v>-0.21485760000000001</v>
      </c>
      <c r="R257">
        <v>-0.16014429999999999</v>
      </c>
      <c r="S257">
        <v>-8.1146999999999997E-2</v>
      </c>
    </row>
    <row r="258" spans="1:19">
      <c r="A258" s="12">
        <v>41183</v>
      </c>
      <c r="B258" s="14">
        <v>22</v>
      </c>
      <c r="C258" t="s">
        <v>55</v>
      </c>
      <c r="D258" t="s">
        <v>57</v>
      </c>
      <c r="E258" t="str">
        <f t="shared" si="3"/>
        <v>4118322Average Per Device50% Cycling</v>
      </c>
      <c r="F258">
        <v>1.667921</v>
      </c>
      <c r="G258">
        <v>1.508114</v>
      </c>
      <c r="H258">
        <v>1.6501030000000001</v>
      </c>
      <c r="I258">
        <v>71.469250000000002</v>
      </c>
      <c r="J258">
        <v>-0.3116892</v>
      </c>
      <c r="K258">
        <v>-0.22195599999999999</v>
      </c>
      <c r="L258" s="1">
        <v>-0.15980710000000001</v>
      </c>
      <c r="M258" s="1">
        <v>-9.7658099999999998E-2</v>
      </c>
      <c r="N258">
        <v>-7.9249000000000003E-3</v>
      </c>
      <c r="O258">
        <v>-0.16970070000000001</v>
      </c>
      <c r="P258">
        <v>-7.9967499999999997E-2</v>
      </c>
      <c r="Q258">
        <v>-1.78186E-2</v>
      </c>
      <c r="R258">
        <v>4.4330399999999999E-2</v>
      </c>
      <c r="S258">
        <v>0.1340636</v>
      </c>
    </row>
    <row r="259" spans="1:19">
      <c r="A259" s="12">
        <v>41183</v>
      </c>
      <c r="B259" s="14">
        <v>22</v>
      </c>
      <c r="C259" t="s">
        <v>55</v>
      </c>
      <c r="D259" t="s">
        <v>52</v>
      </c>
      <c r="E259" t="str">
        <f t="shared" ref="E259:E322" si="4">CONCATENATE(A259,B259,C259,D259)</f>
        <v>4118322Average Per DeviceAll</v>
      </c>
      <c r="F259">
        <v>1.592041</v>
      </c>
      <c r="G259">
        <v>1.4393119999999999</v>
      </c>
      <c r="H259">
        <v>1.469792</v>
      </c>
      <c r="I259">
        <v>71.318820000000002</v>
      </c>
      <c r="J259">
        <v>-0.29498020000000003</v>
      </c>
      <c r="K259">
        <v>-0.21093700000000001</v>
      </c>
      <c r="L259" s="1">
        <v>-0.152729</v>
      </c>
      <c r="M259" s="1">
        <v>-9.4520900000000005E-2</v>
      </c>
      <c r="N259">
        <v>-1.0477800000000001E-2</v>
      </c>
      <c r="O259">
        <v>-0.26450050000000003</v>
      </c>
      <c r="P259">
        <v>-0.18045729999999999</v>
      </c>
      <c r="Q259">
        <v>-0.1222492</v>
      </c>
      <c r="R259">
        <v>-6.4041200000000006E-2</v>
      </c>
      <c r="S259">
        <v>2.0001999999999999E-2</v>
      </c>
    </row>
    <row r="260" spans="1:19">
      <c r="A260" s="12">
        <v>41183</v>
      </c>
      <c r="B260" s="14">
        <v>22</v>
      </c>
      <c r="C260" t="s">
        <v>54</v>
      </c>
      <c r="D260" t="s">
        <v>58</v>
      </c>
      <c r="E260" t="str">
        <f t="shared" si="4"/>
        <v>4118322Average Per Premise100% Cycling</v>
      </c>
      <c r="F260">
        <v>1.8048390000000001</v>
      </c>
      <c r="G260">
        <v>1.6314850000000001</v>
      </c>
      <c r="H260">
        <v>1.5505139999999999</v>
      </c>
      <c r="I260">
        <v>71.185419999999993</v>
      </c>
      <c r="J260">
        <v>-0.30706509999999998</v>
      </c>
      <c r="K260">
        <v>-0.22806779999999999</v>
      </c>
      <c r="L260" s="1">
        <v>-0.17335449999999999</v>
      </c>
      <c r="M260" s="1">
        <v>-0.1186412</v>
      </c>
      <c r="N260">
        <v>-3.9643900000000003E-2</v>
      </c>
      <c r="O260">
        <v>-0.38803609999999999</v>
      </c>
      <c r="P260">
        <v>-0.3090388</v>
      </c>
      <c r="Q260">
        <v>-0.25432549999999998</v>
      </c>
      <c r="R260">
        <v>-0.19961219999999999</v>
      </c>
      <c r="S260">
        <v>-0.1206149</v>
      </c>
    </row>
    <row r="261" spans="1:19">
      <c r="A261" s="12">
        <v>41183</v>
      </c>
      <c r="B261" s="14">
        <v>22</v>
      </c>
      <c r="C261" t="s">
        <v>54</v>
      </c>
      <c r="D261" t="s">
        <v>57</v>
      </c>
      <c r="E261" t="str">
        <f t="shared" si="4"/>
        <v>4118322Average Per Premise50% Cycling</v>
      </c>
      <c r="F261">
        <v>1.9431579999999999</v>
      </c>
      <c r="G261">
        <v>1.7569790000000001</v>
      </c>
      <c r="H261">
        <v>1.922399</v>
      </c>
      <c r="I261">
        <v>71.469250000000002</v>
      </c>
      <c r="J261">
        <v>-0.33806019999999998</v>
      </c>
      <c r="K261">
        <v>-0.24832699999999999</v>
      </c>
      <c r="L261" s="1">
        <v>-0.18617810000000001</v>
      </c>
      <c r="M261" s="1">
        <v>-0.1240291</v>
      </c>
      <c r="N261">
        <v>-3.4296E-2</v>
      </c>
      <c r="O261">
        <v>-0.17264109999999999</v>
      </c>
      <c r="P261">
        <v>-8.2907900000000007E-2</v>
      </c>
      <c r="Q261">
        <v>-2.0759E-2</v>
      </c>
      <c r="R261">
        <v>4.1390000000000003E-2</v>
      </c>
      <c r="S261">
        <v>0.1311232</v>
      </c>
    </row>
    <row r="262" spans="1:19">
      <c r="A262" s="12">
        <v>41183</v>
      </c>
      <c r="B262" s="14">
        <v>22</v>
      </c>
      <c r="C262" t="s">
        <v>54</v>
      </c>
      <c r="D262" t="s">
        <v>52</v>
      </c>
      <c r="E262" t="str">
        <f t="shared" si="4"/>
        <v>4118322Average Per PremiseAll</v>
      </c>
      <c r="F262">
        <v>1.8698490000000001</v>
      </c>
      <c r="G262">
        <v>1.6904669999999999</v>
      </c>
      <c r="H262">
        <v>1.7253000000000001</v>
      </c>
      <c r="I262">
        <v>71.318820000000002</v>
      </c>
      <c r="J262">
        <v>-0.3216328</v>
      </c>
      <c r="K262">
        <v>-0.23758960000000001</v>
      </c>
      <c r="L262" s="1">
        <v>-0.1793816</v>
      </c>
      <c r="M262" s="1">
        <v>-0.1211735</v>
      </c>
      <c r="N262">
        <v>-3.7130400000000001E-2</v>
      </c>
      <c r="O262">
        <v>-0.28680050000000001</v>
      </c>
      <c r="P262">
        <v>-0.2027573</v>
      </c>
      <c r="Q262">
        <v>-0.14454919999999999</v>
      </c>
      <c r="R262">
        <v>-8.6341200000000007E-2</v>
      </c>
      <c r="S262">
        <v>-2.2980000000000001E-3</v>
      </c>
    </row>
    <row r="263" spans="1:19">
      <c r="A263" s="12">
        <v>41183</v>
      </c>
      <c r="B263" s="14">
        <v>22</v>
      </c>
      <c r="C263" t="s">
        <v>56</v>
      </c>
      <c r="D263" t="s">
        <v>58</v>
      </c>
      <c r="E263" t="str">
        <f t="shared" si="4"/>
        <v>4118322Average Per Ton100% Cycling</v>
      </c>
      <c r="F263">
        <v>0.4216435</v>
      </c>
      <c r="G263">
        <v>0.3811447</v>
      </c>
      <c r="H263">
        <v>0.36222840000000001</v>
      </c>
      <c r="I263">
        <v>71.185419999999993</v>
      </c>
      <c r="J263">
        <v>-0.17420939999999999</v>
      </c>
      <c r="K263">
        <v>-9.5212099999999994E-2</v>
      </c>
      <c r="L263" s="1">
        <v>-4.0498800000000001E-2</v>
      </c>
      <c r="M263" s="1">
        <v>1.42145E-2</v>
      </c>
      <c r="N263">
        <v>9.3211799999999997E-2</v>
      </c>
      <c r="O263">
        <v>-0.19312570000000001</v>
      </c>
      <c r="P263">
        <v>-0.1141284</v>
      </c>
      <c r="Q263">
        <v>-5.9415099999999998E-2</v>
      </c>
      <c r="R263">
        <v>-4.7017999999999999E-3</v>
      </c>
      <c r="S263">
        <v>7.42955E-2</v>
      </c>
    </row>
    <row r="264" spans="1:19">
      <c r="A264" s="12">
        <v>41183</v>
      </c>
      <c r="B264" s="14">
        <v>22</v>
      </c>
      <c r="C264" t="s">
        <v>56</v>
      </c>
      <c r="D264" t="s">
        <v>57</v>
      </c>
      <c r="E264" t="str">
        <f t="shared" si="4"/>
        <v>4118322Average Per Ton50% Cycling</v>
      </c>
      <c r="F264">
        <v>0.4805297</v>
      </c>
      <c r="G264">
        <v>0.43448910000000002</v>
      </c>
      <c r="H264">
        <v>0.47539619999999999</v>
      </c>
      <c r="I264">
        <v>71.469250000000002</v>
      </c>
      <c r="J264">
        <v>-0.19792270000000001</v>
      </c>
      <c r="K264">
        <v>-0.10818949999999999</v>
      </c>
      <c r="L264" s="1">
        <v>-4.6040600000000001E-2</v>
      </c>
      <c r="M264" s="1">
        <v>1.6108399999999998E-2</v>
      </c>
      <c r="N264">
        <v>0.10584159999999999</v>
      </c>
      <c r="O264">
        <v>-0.15701570000000001</v>
      </c>
      <c r="P264">
        <v>-6.7282499999999995E-2</v>
      </c>
      <c r="Q264">
        <v>-5.1335E-3</v>
      </c>
      <c r="R264">
        <v>5.7015400000000001E-2</v>
      </c>
      <c r="S264">
        <v>0.14674860000000001</v>
      </c>
    </row>
    <row r="265" spans="1:19">
      <c r="A265" s="12">
        <v>41183</v>
      </c>
      <c r="B265" s="14">
        <v>22</v>
      </c>
      <c r="C265" t="s">
        <v>56</v>
      </c>
      <c r="D265" t="s">
        <v>52</v>
      </c>
      <c r="E265" t="str">
        <f t="shared" si="4"/>
        <v>4118322Average Per TonAll</v>
      </c>
      <c r="F265">
        <v>0.44932</v>
      </c>
      <c r="G265">
        <v>0.40621659999999998</v>
      </c>
      <c r="H265">
        <v>0.41541719999999999</v>
      </c>
      <c r="I265">
        <v>71.318820000000002</v>
      </c>
      <c r="J265">
        <v>-0.18535470000000001</v>
      </c>
      <c r="K265">
        <v>-0.1013115</v>
      </c>
      <c r="L265" s="1">
        <v>-4.31034E-2</v>
      </c>
      <c r="M265" s="1">
        <v>1.5104599999999999E-2</v>
      </c>
      <c r="N265">
        <v>9.9147799999999994E-2</v>
      </c>
      <c r="O265">
        <v>-0.17615400000000001</v>
      </c>
      <c r="P265">
        <v>-9.2110800000000007E-2</v>
      </c>
      <c r="Q265">
        <v>-3.3902799999999997E-2</v>
      </c>
      <c r="R265">
        <v>2.4305299999999998E-2</v>
      </c>
      <c r="S265">
        <v>0.1083485</v>
      </c>
    </row>
    <row r="266" spans="1:19">
      <c r="A266" s="12">
        <v>41183</v>
      </c>
      <c r="B266" s="14">
        <v>23</v>
      </c>
      <c r="C266" t="s">
        <v>63</v>
      </c>
      <c r="D266" t="s">
        <v>58</v>
      </c>
      <c r="E266" t="str">
        <f t="shared" si="4"/>
        <v>4118323Aggregate100% Cycling</v>
      </c>
      <c r="F266">
        <v>17.393249999999998</v>
      </c>
      <c r="G266">
        <v>16.48902</v>
      </c>
      <c r="H266">
        <v>15.67066</v>
      </c>
      <c r="I266">
        <v>70.9375</v>
      </c>
      <c r="J266">
        <v>-2.2732359999999998</v>
      </c>
      <c r="K266">
        <v>-1.4644170000000001</v>
      </c>
      <c r="L266" s="1">
        <v>-0.90423070000000005</v>
      </c>
      <c r="M266" s="1">
        <v>-0.34404479999999998</v>
      </c>
      <c r="N266">
        <v>0.46477479999999999</v>
      </c>
      <c r="O266">
        <v>-3.0915900000000001</v>
      </c>
      <c r="P266">
        <v>-2.2827709999999999</v>
      </c>
      <c r="Q266">
        <v>-1.722585</v>
      </c>
      <c r="R266">
        <v>-1.162399</v>
      </c>
      <c r="S266">
        <v>-0.35357929999999999</v>
      </c>
    </row>
    <row r="267" spans="1:19">
      <c r="A267" s="12">
        <v>41183</v>
      </c>
      <c r="B267" s="14">
        <v>23</v>
      </c>
      <c r="C267" t="s">
        <v>63</v>
      </c>
      <c r="D267" t="s">
        <v>57</v>
      </c>
      <c r="E267" t="str">
        <f t="shared" si="4"/>
        <v>4118323Aggregate50% Cycling</v>
      </c>
      <c r="F267">
        <v>16.402439999999999</v>
      </c>
      <c r="G267">
        <v>14.81236</v>
      </c>
      <c r="H267">
        <v>16.206939999999999</v>
      </c>
      <c r="I267">
        <v>71.073530000000005</v>
      </c>
      <c r="J267">
        <v>-3.0016229999999999</v>
      </c>
      <c r="K267">
        <v>-2.167672</v>
      </c>
      <c r="L267" s="1">
        <v>-1.5900810000000001</v>
      </c>
      <c r="M267" s="1">
        <v>-1.012489</v>
      </c>
      <c r="N267">
        <v>-0.178538</v>
      </c>
      <c r="O267">
        <v>-1.607043</v>
      </c>
      <c r="P267">
        <v>-0.77309269999999997</v>
      </c>
      <c r="Q267">
        <v>-0.19550090000000001</v>
      </c>
      <c r="R267">
        <v>0.38209090000000001</v>
      </c>
      <c r="S267">
        <v>1.2160420000000001</v>
      </c>
    </row>
    <row r="268" spans="1:19">
      <c r="A268" s="12">
        <v>41183</v>
      </c>
      <c r="B268" s="14">
        <v>23</v>
      </c>
      <c r="C268" t="s">
        <v>63</v>
      </c>
      <c r="D268" t="s">
        <v>52</v>
      </c>
      <c r="E268" t="str">
        <f t="shared" si="4"/>
        <v>4118323AggregateAll</v>
      </c>
      <c r="F268">
        <v>33.807099999999998</v>
      </c>
      <c r="G268">
        <v>31.305409999999998</v>
      </c>
      <c r="H268">
        <v>31.901019999999999</v>
      </c>
      <c r="I268">
        <v>71.001429999999999</v>
      </c>
      <c r="J268">
        <v>-5.2842370000000001</v>
      </c>
      <c r="K268">
        <v>-3.6402809999999999</v>
      </c>
      <c r="L268" s="1">
        <v>-2.5016829999999999</v>
      </c>
      <c r="M268" s="1">
        <v>-1.363084</v>
      </c>
      <c r="N268">
        <v>0.28087129999999999</v>
      </c>
      <c r="O268">
        <v>-4.6886330000000003</v>
      </c>
      <c r="P268">
        <v>-3.0446780000000002</v>
      </c>
      <c r="Q268">
        <v>-1.90608</v>
      </c>
      <c r="R268">
        <v>-0.76748110000000003</v>
      </c>
      <c r="S268">
        <v>0.87647439999999999</v>
      </c>
    </row>
    <row r="269" spans="1:19">
      <c r="A269" s="12">
        <v>41183</v>
      </c>
      <c r="B269" s="14">
        <v>23</v>
      </c>
      <c r="C269" t="s">
        <v>55</v>
      </c>
      <c r="D269" t="s">
        <v>58</v>
      </c>
      <c r="E269" t="str">
        <f t="shared" si="4"/>
        <v>4118323Average Per Device100% Cycling</v>
      </c>
      <c r="F269">
        <v>1.199514</v>
      </c>
      <c r="G269">
        <v>1.137154</v>
      </c>
      <c r="H269">
        <v>1.0807169999999999</v>
      </c>
      <c r="I269">
        <v>70.9375</v>
      </c>
      <c r="J269">
        <v>-0.1741152</v>
      </c>
      <c r="K269">
        <v>-0.1080892</v>
      </c>
      <c r="L269" s="1">
        <v>-6.2359699999999997E-2</v>
      </c>
      <c r="M269" s="1">
        <v>-1.6630200000000001E-2</v>
      </c>
      <c r="N269">
        <v>4.93959E-2</v>
      </c>
      <c r="O269">
        <v>-0.23055239999999999</v>
      </c>
      <c r="P269">
        <v>-0.16452629999999999</v>
      </c>
      <c r="Q269">
        <v>-0.11879679999999999</v>
      </c>
      <c r="R269">
        <v>-7.3067400000000005E-2</v>
      </c>
      <c r="S269">
        <v>-7.0413000000000003E-3</v>
      </c>
    </row>
    <row r="270" spans="1:19">
      <c r="A270" s="12">
        <v>41183</v>
      </c>
      <c r="B270" s="14">
        <v>23</v>
      </c>
      <c r="C270" t="s">
        <v>55</v>
      </c>
      <c r="D270" t="s">
        <v>57</v>
      </c>
      <c r="E270" t="str">
        <f t="shared" si="4"/>
        <v>4118323Average Per Device50% Cycling</v>
      </c>
      <c r="F270">
        <v>1.3185180000000001</v>
      </c>
      <c r="G270">
        <v>1.190699</v>
      </c>
      <c r="H270">
        <v>1.302802</v>
      </c>
      <c r="I270">
        <v>71.073530000000005</v>
      </c>
      <c r="J270">
        <v>-0.2600111</v>
      </c>
      <c r="K270">
        <v>-0.1819112</v>
      </c>
      <c r="L270" s="1">
        <v>-0.1278194</v>
      </c>
      <c r="M270" s="1">
        <v>-7.3727699999999993E-2</v>
      </c>
      <c r="N270">
        <v>4.3721999999999997E-3</v>
      </c>
      <c r="O270">
        <v>-0.14790710000000001</v>
      </c>
      <c r="P270">
        <v>-6.98072E-2</v>
      </c>
      <c r="Q270">
        <v>-1.57155E-2</v>
      </c>
      <c r="R270">
        <v>3.8376300000000002E-2</v>
      </c>
      <c r="S270">
        <v>0.1164762</v>
      </c>
    </row>
    <row r="271" spans="1:19">
      <c r="A271" s="12">
        <v>41183</v>
      </c>
      <c r="B271" s="14">
        <v>23</v>
      </c>
      <c r="C271" t="s">
        <v>55</v>
      </c>
      <c r="D271" t="s">
        <v>52</v>
      </c>
      <c r="E271" t="str">
        <f t="shared" si="4"/>
        <v>4118323Average Per DeviceAll</v>
      </c>
      <c r="F271">
        <v>1.2554460000000001</v>
      </c>
      <c r="G271">
        <v>1.16232</v>
      </c>
      <c r="H271">
        <v>1.1850970000000001</v>
      </c>
      <c r="I271">
        <v>71.001429999999999</v>
      </c>
      <c r="J271">
        <v>-0.21448629999999999</v>
      </c>
      <c r="K271">
        <v>-0.14278550000000001</v>
      </c>
      <c r="L271" s="1">
        <v>-9.3125799999999995E-2</v>
      </c>
      <c r="M271" s="1">
        <v>-4.3465999999999998E-2</v>
      </c>
      <c r="N271">
        <v>2.8234800000000001E-2</v>
      </c>
      <c r="O271">
        <v>-0.19170909999999999</v>
      </c>
      <c r="P271">
        <v>-0.1200083</v>
      </c>
      <c r="Q271">
        <v>-7.0348599999999997E-2</v>
      </c>
      <c r="R271">
        <v>-2.06888E-2</v>
      </c>
      <c r="S271">
        <v>5.1011899999999999E-2</v>
      </c>
    </row>
    <row r="272" spans="1:19">
      <c r="A272" s="12">
        <v>41183</v>
      </c>
      <c r="B272" s="14">
        <v>23</v>
      </c>
      <c r="C272" t="s">
        <v>54</v>
      </c>
      <c r="D272" t="s">
        <v>58</v>
      </c>
      <c r="E272" t="str">
        <f t="shared" si="4"/>
        <v>4118323Average Per Premise100% Cycling</v>
      </c>
      <c r="F272">
        <v>1.4198569999999999</v>
      </c>
      <c r="G272">
        <v>1.346042</v>
      </c>
      <c r="H272">
        <v>1.2792380000000001</v>
      </c>
      <c r="I272">
        <v>70.9375</v>
      </c>
      <c r="J272">
        <v>-0.18557029999999999</v>
      </c>
      <c r="K272">
        <v>-0.1195442</v>
      </c>
      <c r="L272" s="1">
        <v>-7.3814699999999997E-2</v>
      </c>
      <c r="M272" s="1">
        <v>-2.8085300000000001E-2</v>
      </c>
      <c r="N272">
        <v>3.7940799999999997E-2</v>
      </c>
      <c r="O272">
        <v>-0.25237470000000001</v>
      </c>
      <c r="P272">
        <v>-0.1863486</v>
      </c>
      <c r="Q272">
        <v>-0.1406192</v>
      </c>
      <c r="R272">
        <v>-9.4889699999999993E-2</v>
      </c>
      <c r="S272">
        <v>-2.88636E-2</v>
      </c>
    </row>
    <row r="273" spans="1:19">
      <c r="A273" s="12">
        <v>41183</v>
      </c>
      <c r="B273" s="14">
        <v>23</v>
      </c>
      <c r="C273" t="s">
        <v>54</v>
      </c>
      <c r="D273" t="s">
        <v>57</v>
      </c>
      <c r="E273" t="str">
        <f t="shared" si="4"/>
        <v>4118323Average Per Premise50% Cycling</v>
      </c>
      <c r="F273">
        <v>1.536097</v>
      </c>
      <c r="G273">
        <v>1.3871849999999999</v>
      </c>
      <c r="H273">
        <v>1.5177879999999999</v>
      </c>
      <c r="I273">
        <v>71.073530000000005</v>
      </c>
      <c r="J273">
        <v>-0.28110350000000001</v>
      </c>
      <c r="K273">
        <v>-0.20300360000000001</v>
      </c>
      <c r="L273" s="1">
        <v>-0.14891180000000001</v>
      </c>
      <c r="M273" s="1">
        <v>-9.4820100000000004E-2</v>
      </c>
      <c r="N273">
        <v>-1.6720200000000001E-2</v>
      </c>
      <c r="O273">
        <v>-0.15050040000000001</v>
      </c>
      <c r="P273">
        <v>-7.2400500000000007E-2</v>
      </c>
      <c r="Q273">
        <v>-1.83088E-2</v>
      </c>
      <c r="R273">
        <v>3.5783000000000002E-2</v>
      </c>
      <c r="S273">
        <v>0.1138829</v>
      </c>
    </row>
    <row r="274" spans="1:19">
      <c r="A274" s="12">
        <v>41183</v>
      </c>
      <c r="B274" s="14">
        <v>23</v>
      </c>
      <c r="C274" t="s">
        <v>54</v>
      </c>
      <c r="D274" t="s">
        <v>52</v>
      </c>
      <c r="E274" t="str">
        <f t="shared" si="4"/>
        <v>4118323Average Per PremiseAll</v>
      </c>
      <c r="F274">
        <v>1.4744900000000001</v>
      </c>
      <c r="G274">
        <v>1.3653789999999999</v>
      </c>
      <c r="H274">
        <v>1.391356</v>
      </c>
      <c r="I274">
        <v>71.001429999999999</v>
      </c>
      <c r="J274">
        <v>-0.23047090000000001</v>
      </c>
      <c r="K274">
        <v>-0.1587701</v>
      </c>
      <c r="L274" s="1">
        <v>-0.1091104</v>
      </c>
      <c r="M274" s="1">
        <v>-5.9450599999999999E-2</v>
      </c>
      <c r="N274">
        <v>1.22501E-2</v>
      </c>
      <c r="O274">
        <v>-0.2044938</v>
      </c>
      <c r="P274">
        <v>-0.13279299999999999</v>
      </c>
      <c r="Q274">
        <v>-8.3133299999999993E-2</v>
      </c>
      <c r="R274">
        <v>-3.3473500000000003E-2</v>
      </c>
      <c r="S274">
        <v>3.8227299999999999E-2</v>
      </c>
    </row>
    <row r="275" spans="1:19">
      <c r="A275" s="12">
        <v>41183</v>
      </c>
      <c r="B275" s="14">
        <v>23</v>
      </c>
      <c r="C275" t="s">
        <v>56</v>
      </c>
      <c r="D275" t="s">
        <v>58</v>
      </c>
      <c r="E275" t="str">
        <f t="shared" si="4"/>
        <v>4118323Average Per Ton100% Cycling</v>
      </c>
      <c r="F275">
        <v>0.33170450000000001</v>
      </c>
      <c r="G275">
        <v>0.31446000000000002</v>
      </c>
      <c r="H275">
        <v>0.29885329999999999</v>
      </c>
      <c r="I275">
        <v>70.9375</v>
      </c>
      <c r="J275">
        <v>-0.129</v>
      </c>
      <c r="K275">
        <v>-6.2974000000000002E-2</v>
      </c>
      <c r="L275" s="1">
        <v>-1.7244499999999999E-2</v>
      </c>
      <c r="M275" s="1">
        <v>2.8485E-2</v>
      </c>
      <c r="N275">
        <v>9.4511100000000001E-2</v>
      </c>
      <c r="O275">
        <v>-0.14460680000000001</v>
      </c>
      <c r="P275">
        <v>-7.8580700000000003E-2</v>
      </c>
      <c r="Q275">
        <v>-3.2851199999999997E-2</v>
      </c>
      <c r="R275">
        <v>1.2878199999999999E-2</v>
      </c>
      <c r="S275">
        <v>7.8904299999999997E-2</v>
      </c>
    </row>
    <row r="276" spans="1:19">
      <c r="A276" s="12">
        <v>41183</v>
      </c>
      <c r="B276" s="14">
        <v>23</v>
      </c>
      <c r="C276" t="s">
        <v>56</v>
      </c>
      <c r="D276" t="s">
        <v>57</v>
      </c>
      <c r="E276" t="str">
        <f t="shared" si="4"/>
        <v>4118323Average Per Ton50% Cycling</v>
      </c>
      <c r="F276">
        <v>0.37986629999999999</v>
      </c>
      <c r="G276">
        <v>0.3430414</v>
      </c>
      <c r="H276">
        <v>0.37533860000000002</v>
      </c>
      <c r="I276">
        <v>71.073530000000005</v>
      </c>
      <c r="J276">
        <v>-0.16901649999999999</v>
      </c>
      <c r="K276">
        <v>-9.09166E-2</v>
      </c>
      <c r="L276" s="1">
        <v>-3.6824900000000001E-2</v>
      </c>
      <c r="M276" s="1">
        <v>1.7266900000000002E-2</v>
      </c>
      <c r="N276">
        <v>9.5366800000000002E-2</v>
      </c>
      <c r="O276">
        <v>-0.13671929999999999</v>
      </c>
      <c r="P276">
        <v>-5.8619400000000002E-2</v>
      </c>
      <c r="Q276">
        <v>-4.5275999999999997E-3</v>
      </c>
      <c r="R276">
        <v>4.95641E-2</v>
      </c>
      <c r="S276">
        <v>0.127664</v>
      </c>
    </row>
    <row r="277" spans="1:19">
      <c r="A277" s="12">
        <v>41183</v>
      </c>
      <c r="B277" s="14">
        <v>23</v>
      </c>
      <c r="C277" t="s">
        <v>56</v>
      </c>
      <c r="D277" t="s">
        <v>52</v>
      </c>
      <c r="E277" t="str">
        <f t="shared" si="4"/>
        <v>4118323Average Per TonAll</v>
      </c>
      <c r="F277">
        <v>0.3543405</v>
      </c>
      <c r="G277">
        <v>0.3278933</v>
      </c>
      <c r="H277">
        <v>0.33480140000000003</v>
      </c>
      <c r="I277">
        <v>71.001429999999999</v>
      </c>
      <c r="J277">
        <v>-0.14780779999999999</v>
      </c>
      <c r="K277">
        <v>-7.6106999999999994E-2</v>
      </c>
      <c r="L277" s="1">
        <v>-2.64473E-2</v>
      </c>
      <c r="M277" s="1">
        <v>2.32125E-2</v>
      </c>
      <c r="N277">
        <v>9.4913300000000006E-2</v>
      </c>
      <c r="O277">
        <v>-0.14089969999999999</v>
      </c>
      <c r="P277">
        <v>-6.9198899999999994E-2</v>
      </c>
      <c r="Q277">
        <v>-1.95391E-2</v>
      </c>
      <c r="R277">
        <v>3.0120600000000001E-2</v>
      </c>
      <c r="S277">
        <v>0.10182140000000001</v>
      </c>
    </row>
    <row r="278" spans="1:19">
      <c r="A278" s="12">
        <v>41183</v>
      </c>
      <c r="B278" s="14">
        <v>24</v>
      </c>
      <c r="C278" t="s">
        <v>63</v>
      </c>
      <c r="D278" t="s">
        <v>58</v>
      </c>
      <c r="E278" t="str">
        <f t="shared" si="4"/>
        <v>4118324Aggregate100% Cycling</v>
      </c>
      <c r="F278">
        <v>13.10604</v>
      </c>
      <c r="G278">
        <v>12.84342</v>
      </c>
      <c r="H278">
        <v>12.206</v>
      </c>
      <c r="I278">
        <v>68.870900000000006</v>
      </c>
      <c r="J278">
        <v>-1.4036999999999999</v>
      </c>
      <c r="K278">
        <v>-0.72954160000000001</v>
      </c>
      <c r="L278" s="1">
        <v>-0.2626214</v>
      </c>
      <c r="M278" s="1">
        <v>0.2042988</v>
      </c>
      <c r="N278">
        <v>0.8784573</v>
      </c>
      <c r="O278">
        <v>-2.0411220000000001</v>
      </c>
      <c r="P278">
        <v>-1.3669629999999999</v>
      </c>
      <c r="Q278">
        <v>-0.90004320000000004</v>
      </c>
      <c r="R278">
        <v>-0.43312299999999998</v>
      </c>
      <c r="S278">
        <v>0.24103550000000001</v>
      </c>
    </row>
    <row r="279" spans="1:19">
      <c r="A279" s="12">
        <v>41183</v>
      </c>
      <c r="B279" s="14">
        <v>24</v>
      </c>
      <c r="C279" t="s">
        <v>63</v>
      </c>
      <c r="D279" t="s">
        <v>57</v>
      </c>
      <c r="E279" t="str">
        <f t="shared" si="4"/>
        <v>4118324Aggregate50% Cycling</v>
      </c>
      <c r="F279">
        <v>12.771750000000001</v>
      </c>
      <c r="G279">
        <v>11.58155</v>
      </c>
      <c r="H279">
        <v>12.671950000000001</v>
      </c>
      <c r="I279">
        <v>68.960419999999999</v>
      </c>
      <c r="J279">
        <v>-2.372684</v>
      </c>
      <c r="K279">
        <v>-1.6740660000000001</v>
      </c>
      <c r="L279" s="1">
        <v>-1.190205</v>
      </c>
      <c r="M279" s="1">
        <v>-0.70634459999999999</v>
      </c>
      <c r="N279">
        <v>-7.7267999999999998E-3</v>
      </c>
      <c r="O279">
        <v>-1.282284</v>
      </c>
      <c r="P279">
        <v>-0.58366620000000002</v>
      </c>
      <c r="Q279">
        <v>-9.9805599999999994E-2</v>
      </c>
      <c r="R279">
        <v>0.38405499999999998</v>
      </c>
      <c r="S279">
        <v>1.082673</v>
      </c>
    </row>
    <row r="280" spans="1:19">
      <c r="A280" s="12">
        <v>41183</v>
      </c>
      <c r="B280" s="14">
        <v>24</v>
      </c>
      <c r="C280" t="s">
        <v>63</v>
      </c>
      <c r="D280" t="s">
        <v>52</v>
      </c>
      <c r="E280" t="str">
        <f t="shared" si="4"/>
        <v>4118324AggregateAll</v>
      </c>
      <c r="F280">
        <v>25.890180000000001</v>
      </c>
      <c r="G280">
        <v>24.428519999999999</v>
      </c>
      <c r="H280">
        <v>24.896629999999998</v>
      </c>
      <c r="I280">
        <v>68.912970000000001</v>
      </c>
      <c r="J280">
        <v>-3.7869470000000001</v>
      </c>
      <c r="K280">
        <v>-2.413151</v>
      </c>
      <c r="L280" s="1">
        <v>-1.4616629999999999</v>
      </c>
      <c r="M280" s="1">
        <v>-0.51017610000000002</v>
      </c>
      <c r="N280">
        <v>0.86362039999999995</v>
      </c>
      <c r="O280">
        <v>-3.318838</v>
      </c>
      <c r="P280">
        <v>-1.945041</v>
      </c>
      <c r="Q280">
        <v>-0.99355420000000005</v>
      </c>
      <c r="R280">
        <v>-4.2066899999999997E-2</v>
      </c>
      <c r="S280">
        <v>1.3317300000000001</v>
      </c>
    </row>
    <row r="281" spans="1:19">
      <c r="A281" s="12">
        <v>41183</v>
      </c>
      <c r="B281" s="14">
        <v>24</v>
      </c>
      <c r="C281" t="s">
        <v>55</v>
      </c>
      <c r="D281" t="s">
        <v>58</v>
      </c>
      <c r="E281" t="str">
        <f t="shared" si="4"/>
        <v>4118324Average Per Device100% Cycling</v>
      </c>
      <c r="F281">
        <v>0.90384920000000002</v>
      </c>
      <c r="G281">
        <v>0.88573780000000002</v>
      </c>
      <c r="H281">
        <v>0.84177840000000004</v>
      </c>
      <c r="I281">
        <v>68.870900000000006</v>
      </c>
      <c r="J281">
        <v>-0.1112607</v>
      </c>
      <c r="K281">
        <v>-5.6227399999999997E-2</v>
      </c>
      <c r="L281" s="1">
        <v>-1.8111499999999999E-2</v>
      </c>
      <c r="M281" s="1">
        <v>2.0004500000000001E-2</v>
      </c>
      <c r="N281">
        <v>7.5037800000000002E-2</v>
      </c>
      <c r="O281">
        <v>-0.1552201</v>
      </c>
      <c r="P281">
        <v>-0.10018680000000001</v>
      </c>
      <c r="Q281">
        <v>-6.2070800000000002E-2</v>
      </c>
      <c r="R281">
        <v>-2.3954900000000001E-2</v>
      </c>
      <c r="S281">
        <v>3.1078399999999999E-2</v>
      </c>
    </row>
    <row r="282" spans="1:19">
      <c r="A282" s="12">
        <v>41183</v>
      </c>
      <c r="B282" s="14">
        <v>24</v>
      </c>
      <c r="C282" t="s">
        <v>55</v>
      </c>
      <c r="D282" t="s">
        <v>57</v>
      </c>
      <c r="E282" t="str">
        <f t="shared" si="4"/>
        <v>4118324Average Per Device50% Cycling</v>
      </c>
      <c r="F282">
        <v>1.0266630000000001</v>
      </c>
      <c r="G282">
        <v>0.93098820000000004</v>
      </c>
      <c r="H282">
        <v>1.0186409999999999</v>
      </c>
      <c r="I282">
        <v>68.960419999999999</v>
      </c>
      <c r="J282">
        <v>-0.20641490000000001</v>
      </c>
      <c r="K282">
        <v>-0.140989</v>
      </c>
      <c r="L282" s="1">
        <v>-9.5675200000000002E-2</v>
      </c>
      <c r="M282" s="1">
        <v>-5.0361400000000001E-2</v>
      </c>
      <c r="N282">
        <v>1.50645E-2</v>
      </c>
      <c r="O282">
        <v>-0.1187626</v>
      </c>
      <c r="P282">
        <v>-5.3336700000000001E-2</v>
      </c>
      <c r="Q282">
        <v>-8.0228999999999995E-3</v>
      </c>
      <c r="R282">
        <v>3.7290900000000002E-2</v>
      </c>
      <c r="S282">
        <v>0.1027168</v>
      </c>
    </row>
    <row r="283" spans="1:19">
      <c r="A283" s="12">
        <v>41183</v>
      </c>
      <c r="B283" s="14">
        <v>24</v>
      </c>
      <c r="C283" t="s">
        <v>55</v>
      </c>
      <c r="D283" t="s">
        <v>52</v>
      </c>
      <c r="E283" t="str">
        <f t="shared" si="4"/>
        <v>4118324Average Per DeviceAll</v>
      </c>
      <c r="F283">
        <v>0.96157190000000003</v>
      </c>
      <c r="G283">
        <v>0.90700550000000002</v>
      </c>
      <c r="H283">
        <v>0.92490360000000005</v>
      </c>
      <c r="I283">
        <v>68.912970000000001</v>
      </c>
      <c r="J283">
        <v>-0.15598319999999999</v>
      </c>
      <c r="K283">
        <v>-9.6065399999999995E-2</v>
      </c>
      <c r="L283" s="1">
        <v>-5.4566400000000001E-2</v>
      </c>
      <c r="M283" s="1">
        <v>-1.3067499999999999E-2</v>
      </c>
      <c r="N283">
        <v>4.6850299999999998E-2</v>
      </c>
      <c r="O283">
        <v>-0.13808509999999999</v>
      </c>
      <c r="P283">
        <v>-7.8167200000000006E-2</v>
      </c>
      <c r="Q283">
        <v>-3.6668300000000001E-2</v>
      </c>
      <c r="R283">
        <v>4.8306E-3</v>
      </c>
      <c r="S283">
        <v>6.47485E-2</v>
      </c>
    </row>
    <row r="284" spans="1:19">
      <c r="A284" s="12">
        <v>41183</v>
      </c>
      <c r="B284" s="14">
        <v>24</v>
      </c>
      <c r="C284" t="s">
        <v>54</v>
      </c>
      <c r="D284" t="s">
        <v>58</v>
      </c>
      <c r="E284" t="str">
        <f t="shared" si="4"/>
        <v>4118324Average Per Premise100% Cycling</v>
      </c>
      <c r="F284">
        <v>1.0698810000000001</v>
      </c>
      <c r="G284">
        <v>1.0484420000000001</v>
      </c>
      <c r="H284">
        <v>0.99640799999999996</v>
      </c>
      <c r="I284">
        <v>68.870900000000006</v>
      </c>
      <c r="J284">
        <v>-0.1145878</v>
      </c>
      <c r="K284">
        <v>-5.95544E-2</v>
      </c>
      <c r="L284" s="1">
        <v>-2.1438499999999999E-2</v>
      </c>
      <c r="M284" s="1">
        <v>1.6677500000000001E-2</v>
      </c>
      <c r="N284">
        <v>7.1710800000000005E-2</v>
      </c>
      <c r="O284">
        <v>-0.1666222</v>
      </c>
      <c r="P284">
        <v>-0.1115889</v>
      </c>
      <c r="Q284">
        <v>-7.3472899999999994E-2</v>
      </c>
      <c r="R284">
        <v>-3.5357E-2</v>
      </c>
      <c r="S284">
        <v>1.96764E-2</v>
      </c>
    </row>
    <row r="285" spans="1:19">
      <c r="A285" s="12">
        <v>41183</v>
      </c>
      <c r="B285" s="14">
        <v>24</v>
      </c>
      <c r="C285" t="s">
        <v>54</v>
      </c>
      <c r="D285" t="s">
        <v>57</v>
      </c>
      <c r="E285" t="str">
        <f t="shared" si="4"/>
        <v>4118324Average Per Premise50% Cycling</v>
      </c>
      <c r="F285">
        <v>1.1960809999999999</v>
      </c>
      <c r="G285">
        <v>1.0846180000000001</v>
      </c>
      <c r="H285">
        <v>1.186734</v>
      </c>
      <c r="I285">
        <v>68.960419999999999</v>
      </c>
      <c r="J285">
        <v>-0.22220300000000001</v>
      </c>
      <c r="K285">
        <v>-0.1567771</v>
      </c>
      <c r="L285" s="1">
        <v>-0.1114633</v>
      </c>
      <c r="M285" s="1">
        <v>-6.61495E-2</v>
      </c>
      <c r="N285">
        <v>-7.2360000000000002E-4</v>
      </c>
      <c r="O285">
        <v>-0.1200865</v>
      </c>
      <c r="P285">
        <v>-5.4660599999999997E-2</v>
      </c>
      <c r="Q285">
        <v>-9.3468000000000006E-3</v>
      </c>
      <c r="R285">
        <v>3.5966900000000003E-2</v>
      </c>
      <c r="S285">
        <v>0.10139289999999999</v>
      </c>
    </row>
    <row r="286" spans="1:19">
      <c r="A286" s="12">
        <v>41183</v>
      </c>
      <c r="B286" s="14">
        <v>24</v>
      </c>
      <c r="C286" t="s">
        <v>54</v>
      </c>
      <c r="D286" t="s">
        <v>52</v>
      </c>
      <c r="E286" t="str">
        <f t="shared" si="4"/>
        <v>4118324Average Per PremiseAll</v>
      </c>
      <c r="F286">
        <v>1.1291949999999999</v>
      </c>
      <c r="G286">
        <v>1.065445</v>
      </c>
      <c r="H286">
        <v>1.085861</v>
      </c>
      <c r="I286">
        <v>68.912970000000001</v>
      </c>
      <c r="J286">
        <v>-0.16516690000000001</v>
      </c>
      <c r="K286">
        <v>-0.1052491</v>
      </c>
      <c r="L286" s="1">
        <v>-6.3750100000000004E-2</v>
      </c>
      <c r="M286" s="1">
        <v>-2.2251199999999999E-2</v>
      </c>
      <c r="N286">
        <v>3.7666600000000001E-2</v>
      </c>
      <c r="O286">
        <v>-0.1447504</v>
      </c>
      <c r="P286">
        <v>-8.4832599999999994E-2</v>
      </c>
      <c r="Q286">
        <v>-4.3333700000000003E-2</v>
      </c>
      <c r="R286">
        <v>-1.8347000000000001E-3</v>
      </c>
      <c r="S286">
        <v>5.8083099999999999E-2</v>
      </c>
    </row>
    <row r="287" spans="1:19">
      <c r="A287" s="12">
        <v>41183</v>
      </c>
      <c r="B287" s="14">
        <v>24</v>
      </c>
      <c r="C287" t="s">
        <v>56</v>
      </c>
      <c r="D287" t="s">
        <v>58</v>
      </c>
      <c r="E287" t="str">
        <f t="shared" si="4"/>
        <v>4118324Average Per Ton100% Cycling</v>
      </c>
      <c r="F287">
        <v>0.24994369999999999</v>
      </c>
      <c r="G287">
        <v>0.24493529999999999</v>
      </c>
      <c r="H287">
        <v>0.23277909999999999</v>
      </c>
      <c r="I287">
        <v>68.870900000000006</v>
      </c>
      <c r="J287">
        <v>-9.8157700000000001E-2</v>
      </c>
      <c r="K287">
        <v>-4.3124299999999997E-2</v>
      </c>
      <c r="L287" s="1">
        <v>-5.0083999999999997E-3</v>
      </c>
      <c r="M287" s="1">
        <v>3.3107499999999998E-2</v>
      </c>
      <c r="N287">
        <v>8.8140899999999994E-2</v>
      </c>
      <c r="O287">
        <v>-0.11031390000000001</v>
      </c>
      <c r="P287">
        <v>-5.5280500000000003E-2</v>
      </c>
      <c r="Q287">
        <v>-1.7164599999999999E-2</v>
      </c>
      <c r="R287">
        <v>2.0951299999999999E-2</v>
      </c>
      <c r="S287">
        <v>7.5984700000000002E-2</v>
      </c>
    </row>
    <row r="288" spans="1:19">
      <c r="A288" s="12">
        <v>41183</v>
      </c>
      <c r="B288" s="14">
        <v>24</v>
      </c>
      <c r="C288" t="s">
        <v>56</v>
      </c>
      <c r="D288" t="s">
        <v>57</v>
      </c>
      <c r="E288" t="str">
        <f t="shared" si="4"/>
        <v>4118324Average Per Ton50% Cycling</v>
      </c>
      <c r="F288">
        <v>0.29578270000000001</v>
      </c>
      <c r="G288">
        <v>0.26821859999999997</v>
      </c>
      <c r="H288">
        <v>0.29347129999999999</v>
      </c>
      <c r="I288">
        <v>68.960419999999999</v>
      </c>
      <c r="J288">
        <v>-0.1383038</v>
      </c>
      <c r="K288">
        <v>-7.2877899999999995E-2</v>
      </c>
      <c r="L288" s="1">
        <v>-2.7564100000000001E-2</v>
      </c>
      <c r="M288" s="1">
        <v>1.7749600000000001E-2</v>
      </c>
      <c r="N288">
        <v>8.3175600000000002E-2</v>
      </c>
      <c r="O288">
        <v>-0.1130511</v>
      </c>
      <c r="P288">
        <v>-4.7625199999999999E-2</v>
      </c>
      <c r="Q288">
        <v>-2.3113999999999999E-3</v>
      </c>
      <c r="R288">
        <v>4.3002400000000003E-2</v>
      </c>
      <c r="S288">
        <v>0.10842830000000001</v>
      </c>
    </row>
    <row r="289" spans="1:19">
      <c r="A289" s="12">
        <v>41183</v>
      </c>
      <c r="B289" s="14">
        <v>24</v>
      </c>
      <c r="C289" t="s">
        <v>56</v>
      </c>
      <c r="D289" t="s">
        <v>52</v>
      </c>
      <c r="E289" t="str">
        <f t="shared" si="4"/>
        <v>4118324Average Per TonAll</v>
      </c>
      <c r="F289">
        <v>0.27148810000000001</v>
      </c>
      <c r="G289">
        <v>0.25587840000000001</v>
      </c>
      <c r="H289">
        <v>0.26130439999999999</v>
      </c>
      <c r="I289">
        <v>68.912970000000001</v>
      </c>
      <c r="J289">
        <v>-0.1170264</v>
      </c>
      <c r="K289">
        <v>-5.71085E-2</v>
      </c>
      <c r="L289" s="1">
        <v>-1.56096E-2</v>
      </c>
      <c r="M289" s="1">
        <v>2.5889300000000001E-2</v>
      </c>
      <c r="N289">
        <v>8.58072E-2</v>
      </c>
      <c r="O289">
        <v>-0.1116004</v>
      </c>
      <c r="P289">
        <v>-5.1682499999999999E-2</v>
      </c>
      <c r="Q289">
        <v>-1.0183599999999999E-2</v>
      </c>
      <c r="R289">
        <v>3.1315299999999997E-2</v>
      </c>
      <c r="S289">
        <v>9.12332E-2</v>
      </c>
    </row>
    <row r="290" spans="1:19">
      <c r="A290" s="12" t="s">
        <v>25</v>
      </c>
      <c r="B290" s="14">
        <v>1</v>
      </c>
      <c r="C290" t="s">
        <v>63</v>
      </c>
      <c r="D290" t="s">
        <v>58</v>
      </c>
      <c r="E290" t="str">
        <f t="shared" si="4"/>
        <v>8/10/2012†1Aggregate100% Cycling</v>
      </c>
      <c r="F290">
        <v>11.988530000000001</v>
      </c>
      <c r="G290">
        <v>10.34394</v>
      </c>
      <c r="H290">
        <v>10.07976</v>
      </c>
      <c r="I290">
        <v>70.486710000000002</v>
      </c>
      <c r="J290">
        <v>-2.7132879999999999</v>
      </c>
      <c r="K290">
        <v>-2.0818940000000001</v>
      </c>
      <c r="L290" s="1">
        <v>-1.6445920000000001</v>
      </c>
      <c r="M290" s="1">
        <v>-1.2072909999999999</v>
      </c>
      <c r="N290">
        <v>-0.57589650000000003</v>
      </c>
      <c r="O290">
        <v>-2.9774639999999999</v>
      </c>
      <c r="P290">
        <v>-2.3460700000000001</v>
      </c>
      <c r="Q290">
        <v>-1.908768</v>
      </c>
      <c r="R290">
        <v>-1.4714659999999999</v>
      </c>
      <c r="S290">
        <v>-0.84007229999999999</v>
      </c>
    </row>
    <row r="291" spans="1:19">
      <c r="A291" s="12" t="s">
        <v>25</v>
      </c>
      <c r="B291" s="14">
        <v>1</v>
      </c>
      <c r="C291" t="s">
        <v>63</v>
      </c>
      <c r="D291" t="s">
        <v>57</v>
      </c>
      <c r="E291" t="str">
        <f t="shared" si="4"/>
        <v>8/10/2012†1Aggregate50% Cycling</v>
      </c>
      <c r="F291">
        <v>12.14748</v>
      </c>
      <c r="G291">
        <v>10.857659999999999</v>
      </c>
      <c r="H291">
        <v>12.17426</v>
      </c>
      <c r="I291">
        <v>70.800049999999999</v>
      </c>
      <c r="J291">
        <v>-2.4274589999999998</v>
      </c>
      <c r="K291">
        <v>-1.7553339999999999</v>
      </c>
      <c r="L291" s="1">
        <v>-1.289822</v>
      </c>
      <c r="M291" s="1">
        <v>-0.82431069999999995</v>
      </c>
      <c r="N291">
        <v>-0.15218570000000001</v>
      </c>
      <c r="O291">
        <v>-1.1108640000000001</v>
      </c>
      <c r="P291">
        <v>-0.43873849999999998</v>
      </c>
      <c r="Q291">
        <v>2.67733E-2</v>
      </c>
      <c r="R291">
        <v>0.49228499999999997</v>
      </c>
      <c r="S291">
        <v>1.1644099999999999</v>
      </c>
    </row>
    <row r="292" spans="1:19">
      <c r="A292" s="12" t="s">
        <v>25</v>
      </c>
      <c r="B292" s="14">
        <v>1</v>
      </c>
      <c r="C292" t="s">
        <v>63</v>
      </c>
      <c r="D292" t="s">
        <v>52</v>
      </c>
      <c r="E292" t="str">
        <f t="shared" si="4"/>
        <v>8/10/2012†1AggregateAll</v>
      </c>
      <c r="F292">
        <v>24.151620000000001</v>
      </c>
      <c r="G292">
        <v>21.218520000000002</v>
      </c>
      <c r="H292">
        <v>22.285160000000001</v>
      </c>
      <c r="I292">
        <v>70.633979999999994</v>
      </c>
      <c r="J292">
        <v>-5.1413200000000003</v>
      </c>
      <c r="K292">
        <v>-3.8366820000000001</v>
      </c>
      <c r="L292" s="1">
        <v>-2.933093</v>
      </c>
      <c r="M292" s="1">
        <v>-2.0295049999999999</v>
      </c>
      <c r="N292">
        <v>-0.72486649999999997</v>
      </c>
      <c r="O292">
        <v>-4.074681</v>
      </c>
      <c r="P292">
        <v>-2.7700420000000001</v>
      </c>
      <c r="Q292">
        <v>-1.8664540000000001</v>
      </c>
      <c r="R292">
        <v>-0.96286499999999997</v>
      </c>
      <c r="S292">
        <v>0.3417733</v>
      </c>
    </row>
    <row r="293" spans="1:19">
      <c r="A293" s="12" t="s">
        <v>25</v>
      </c>
      <c r="B293" s="14">
        <v>1</v>
      </c>
      <c r="C293" t="s">
        <v>55</v>
      </c>
      <c r="D293" t="s">
        <v>58</v>
      </c>
      <c r="E293" t="str">
        <f t="shared" si="4"/>
        <v>8/10/2012†1Average Per Device100% Cycling</v>
      </c>
      <c r="F293">
        <v>0.82678099999999999</v>
      </c>
      <c r="G293">
        <v>0.71336279999999996</v>
      </c>
      <c r="H293">
        <v>0.69514410000000004</v>
      </c>
      <c r="I293">
        <v>70.486710000000002</v>
      </c>
      <c r="J293">
        <v>-0.20065859999999999</v>
      </c>
      <c r="K293">
        <v>-0.1491162</v>
      </c>
      <c r="L293" s="1">
        <v>-0.1134182</v>
      </c>
      <c r="M293" s="1">
        <v>-7.77201E-2</v>
      </c>
      <c r="N293">
        <v>-2.6177700000000002E-2</v>
      </c>
      <c r="O293">
        <v>-0.2188773</v>
      </c>
      <c r="P293">
        <v>-0.16733490000000001</v>
      </c>
      <c r="Q293">
        <v>-0.1316369</v>
      </c>
      <c r="R293">
        <v>-9.5938800000000005E-2</v>
      </c>
      <c r="S293">
        <v>-4.4396400000000003E-2</v>
      </c>
    </row>
    <row r="294" spans="1:19">
      <c r="A294" s="12" t="s">
        <v>25</v>
      </c>
      <c r="B294" s="14">
        <v>1</v>
      </c>
      <c r="C294" t="s">
        <v>55</v>
      </c>
      <c r="D294" t="s">
        <v>57</v>
      </c>
      <c r="E294" t="str">
        <f t="shared" si="4"/>
        <v>8/10/2012†1Average Per Device50% Cycling</v>
      </c>
      <c r="F294">
        <v>0.97670060000000003</v>
      </c>
      <c r="G294">
        <v>0.8729943</v>
      </c>
      <c r="H294">
        <v>0.97885330000000004</v>
      </c>
      <c r="I294">
        <v>70.800049999999999</v>
      </c>
      <c r="J294">
        <v>-0.2102465</v>
      </c>
      <c r="K294">
        <v>-0.14730170000000001</v>
      </c>
      <c r="L294" s="1">
        <v>-0.1037063</v>
      </c>
      <c r="M294" s="1">
        <v>-6.0110900000000002E-2</v>
      </c>
      <c r="N294">
        <v>2.8338999999999999E-3</v>
      </c>
      <c r="O294">
        <v>-0.1043876</v>
      </c>
      <c r="P294">
        <v>-4.1442699999999999E-2</v>
      </c>
      <c r="Q294">
        <v>2.1527E-3</v>
      </c>
      <c r="R294">
        <v>4.57481E-2</v>
      </c>
      <c r="S294">
        <v>0.1086929</v>
      </c>
    </row>
    <row r="295" spans="1:19">
      <c r="A295" s="12" t="s">
        <v>25</v>
      </c>
      <c r="B295" s="14">
        <v>1</v>
      </c>
      <c r="C295" t="s">
        <v>55</v>
      </c>
      <c r="D295" t="s">
        <v>52</v>
      </c>
      <c r="E295" t="str">
        <f t="shared" si="4"/>
        <v>8/10/2012†1Average Per DeviceAll</v>
      </c>
      <c r="F295">
        <v>0.89724320000000002</v>
      </c>
      <c r="G295">
        <v>0.78838960000000002</v>
      </c>
      <c r="H295">
        <v>0.82848739999999998</v>
      </c>
      <c r="I295">
        <v>70.633979999999994</v>
      </c>
      <c r="J295">
        <v>-0.20516499999999999</v>
      </c>
      <c r="K295">
        <v>-0.14826339999999999</v>
      </c>
      <c r="L295" s="1">
        <v>-0.10885359999999999</v>
      </c>
      <c r="M295" s="1">
        <v>-6.94438E-2</v>
      </c>
      <c r="N295">
        <v>-1.25422E-2</v>
      </c>
      <c r="O295">
        <v>-0.16506709999999999</v>
      </c>
      <c r="P295">
        <v>-0.1081656</v>
      </c>
      <c r="Q295">
        <v>-6.8755800000000006E-2</v>
      </c>
      <c r="R295">
        <v>-2.9345900000000001E-2</v>
      </c>
      <c r="S295">
        <v>2.75556E-2</v>
      </c>
    </row>
    <row r="296" spans="1:19">
      <c r="A296" s="12" t="s">
        <v>25</v>
      </c>
      <c r="B296" s="14">
        <v>1</v>
      </c>
      <c r="C296" t="s">
        <v>54</v>
      </c>
      <c r="D296" t="s">
        <v>58</v>
      </c>
      <c r="E296" t="str">
        <f t="shared" si="4"/>
        <v>8/10/2012†1Average Per Premise100% Cycling</v>
      </c>
      <c r="F296">
        <v>0.97865570000000002</v>
      </c>
      <c r="G296">
        <v>0.84440329999999997</v>
      </c>
      <c r="H296">
        <v>0.82283790000000001</v>
      </c>
      <c r="I296">
        <v>70.486710000000002</v>
      </c>
      <c r="J296">
        <v>-0.22149289999999999</v>
      </c>
      <c r="K296">
        <v>-0.1699505</v>
      </c>
      <c r="L296" s="1">
        <v>-0.13425239999999999</v>
      </c>
      <c r="M296" s="1">
        <v>-9.8554299999999997E-2</v>
      </c>
      <c r="N296">
        <v>-4.7011999999999998E-2</v>
      </c>
      <c r="O296">
        <v>-0.2430583</v>
      </c>
      <c r="P296">
        <v>-0.19151589999999999</v>
      </c>
      <c r="Q296">
        <v>-0.15581780000000001</v>
      </c>
      <c r="R296">
        <v>-0.1201197</v>
      </c>
      <c r="S296">
        <v>-6.8577299999999994E-2</v>
      </c>
    </row>
    <row r="297" spans="1:19">
      <c r="A297" s="12" t="s">
        <v>25</v>
      </c>
      <c r="B297" s="14">
        <v>1</v>
      </c>
      <c r="C297" t="s">
        <v>54</v>
      </c>
      <c r="D297" t="s">
        <v>57</v>
      </c>
      <c r="E297" t="str">
        <f t="shared" si="4"/>
        <v>8/10/2012†1Average Per Premise50% Cycling</v>
      </c>
      <c r="F297">
        <v>1.137618</v>
      </c>
      <c r="G297">
        <v>1.0168250000000001</v>
      </c>
      <c r="H297">
        <v>1.1401250000000001</v>
      </c>
      <c r="I297">
        <v>70.800049999999999</v>
      </c>
      <c r="J297">
        <v>-0.2273328</v>
      </c>
      <c r="K297">
        <v>-0.1643879</v>
      </c>
      <c r="L297" s="1">
        <v>-0.1207925</v>
      </c>
      <c r="M297" s="1">
        <v>-7.7197100000000005E-2</v>
      </c>
      <c r="N297">
        <v>-1.4252300000000001E-2</v>
      </c>
      <c r="O297">
        <v>-0.1040329</v>
      </c>
      <c r="P297">
        <v>-4.1088100000000002E-2</v>
      </c>
      <c r="Q297">
        <v>2.5073000000000001E-3</v>
      </c>
      <c r="R297">
        <v>4.6102700000000003E-2</v>
      </c>
      <c r="S297">
        <v>0.10904759999999999</v>
      </c>
    </row>
    <row r="298" spans="1:19">
      <c r="A298" s="12" t="s">
        <v>25</v>
      </c>
      <c r="B298" s="14">
        <v>1</v>
      </c>
      <c r="C298" t="s">
        <v>54</v>
      </c>
      <c r="D298" t="s">
        <v>52</v>
      </c>
      <c r="E298" t="str">
        <f t="shared" si="4"/>
        <v>8/10/2012†1Average Per PremiseAll</v>
      </c>
      <c r="F298">
        <v>1.0533680000000001</v>
      </c>
      <c r="G298">
        <v>0.92544159999999998</v>
      </c>
      <c r="H298">
        <v>0.97196280000000002</v>
      </c>
      <c r="I298">
        <v>70.633979999999994</v>
      </c>
      <c r="J298">
        <v>-0.22423760000000001</v>
      </c>
      <c r="K298">
        <v>-0.16733609999999999</v>
      </c>
      <c r="L298" s="1">
        <v>-0.12792629999999999</v>
      </c>
      <c r="M298" s="1">
        <v>-8.8516399999999995E-2</v>
      </c>
      <c r="N298">
        <v>-3.1614900000000001E-2</v>
      </c>
      <c r="O298">
        <v>-0.1777164</v>
      </c>
      <c r="P298">
        <v>-0.1208148</v>
      </c>
      <c r="Q298">
        <v>-8.1405000000000005E-2</v>
      </c>
      <c r="R298">
        <v>-4.1995200000000003E-2</v>
      </c>
      <c r="S298">
        <v>1.49064E-2</v>
      </c>
    </row>
    <row r="299" spans="1:19">
      <c r="A299" s="12" t="s">
        <v>25</v>
      </c>
      <c r="B299" s="14">
        <v>1</v>
      </c>
      <c r="C299" t="s">
        <v>56</v>
      </c>
      <c r="D299" t="s">
        <v>58</v>
      </c>
      <c r="E299" t="str">
        <f t="shared" si="4"/>
        <v>8/10/2012†1Average Per Ton100% Cycling</v>
      </c>
      <c r="F299">
        <v>0.2286318</v>
      </c>
      <c r="G299">
        <v>0.197268</v>
      </c>
      <c r="H299">
        <v>0.19223000000000001</v>
      </c>
      <c r="I299">
        <v>70.486710000000002</v>
      </c>
      <c r="J299">
        <v>-0.1186043</v>
      </c>
      <c r="K299">
        <v>-6.7061899999999994E-2</v>
      </c>
      <c r="L299" s="1">
        <v>-3.1363799999999997E-2</v>
      </c>
      <c r="M299" s="1">
        <v>4.3343000000000001E-3</v>
      </c>
      <c r="N299">
        <v>5.5876700000000001E-2</v>
      </c>
      <c r="O299">
        <v>-0.1236424</v>
      </c>
      <c r="P299">
        <v>-7.2099999999999997E-2</v>
      </c>
      <c r="Q299">
        <v>-3.6401900000000001E-2</v>
      </c>
      <c r="R299">
        <v>-7.0379999999999998E-4</v>
      </c>
      <c r="S299">
        <v>5.0838599999999998E-2</v>
      </c>
    </row>
    <row r="300" spans="1:19">
      <c r="A300" s="12" t="s">
        <v>25</v>
      </c>
      <c r="B300" s="14">
        <v>1</v>
      </c>
      <c r="C300" t="s">
        <v>56</v>
      </c>
      <c r="D300" t="s">
        <v>57</v>
      </c>
      <c r="E300" t="str">
        <f t="shared" si="4"/>
        <v>8/10/2012†1Average Per Ton50% Cycling</v>
      </c>
      <c r="F300">
        <v>0.2813852</v>
      </c>
      <c r="G300">
        <v>0.2515076</v>
      </c>
      <c r="H300">
        <v>0.28200530000000001</v>
      </c>
      <c r="I300">
        <v>70.800049999999999</v>
      </c>
      <c r="J300">
        <v>-0.13641780000000001</v>
      </c>
      <c r="K300">
        <v>-7.3472899999999994E-2</v>
      </c>
      <c r="L300" s="1">
        <v>-2.9877500000000001E-2</v>
      </c>
      <c r="M300" s="1">
        <v>1.37179E-2</v>
      </c>
      <c r="N300">
        <v>7.66627E-2</v>
      </c>
      <c r="O300">
        <v>-0.1059201</v>
      </c>
      <c r="P300">
        <v>-4.2975199999999998E-2</v>
      </c>
      <c r="Q300">
        <v>6.202E-4</v>
      </c>
      <c r="R300">
        <v>4.4215600000000001E-2</v>
      </c>
      <c r="S300">
        <v>0.1071604</v>
      </c>
    </row>
    <row r="301" spans="1:19">
      <c r="A301" s="12" t="s">
        <v>25</v>
      </c>
      <c r="B301" s="14">
        <v>1</v>
      </c>
      <c r="C301" t="s">
        <v>56</v>
      </c>
      <c r="D301" t="s">
        <v>52</v>
      </c>
      <c r="E301" t="str">
        <f t="shared" si="4"/>
        <v>8/10/2012†1Average Per TonAll</v>
      </c>
      <c r="F301">
        <v>0.25342589999999998</v>
      </c>
      <c r="G301">
        <v>0.2227606</v>
      </c>
      <c r="H301">
        <v>0.2344244</v>
      </c>
      <c r="I301">
        <v>70.633979999999994</v>
      </c>
      <c r="J301">
        <v>-0.1269766</v>
      </c>
      <c r="K301">
        <v>-7.0075100000000001E-2</v>
      </c>
      <c r="L301" s="1">
        <v>-3.06653E-2</v>
      </c>
      <c r="M301" s="1">
        <v>8.7445999999999999E-3</v>
      </c>
      <c r="N301">
        <v>6.5646099999999999E-2</v>
      </c>
      <c r="O301">
        <v>-0.1153129</v>
      </c>
      <c r="P301">
        <v>-5.8411400000000002E-2</v>
      </c>
      <c r="Q301">
        <v>-1.9001500000000001E-2</v>
      </c>
      <c r="R301">
        <v>2.0408300000000001E-2</v>
      </c>
      <c r="S301">
        <v>7.7309799999999998E-2</v>
      </c>
    </row>
    <row r="302" spans="1:19">
      <c r="A302" s="12" t="s">
        <v>25</v>
      </c>
      <c r="B302" s="14">
        <v>2</v>
      </c>
      <c r="C302" t="s">
        <v>63</v>
      </c>
      <c r="D302" t="s">
        <v>58</v>
      </c>
      <c r="E302" t="str">
        <f t="shared" si="4"/>
        <v>8/10/2012†2Aggregate100% Cycling</v>
      </c>
      <c r="F302">
        <v>10.7963</v>
      </c>
      <c r="G302">
        <v>8.9648500000000002</v>
      </c>
      <c r="H302">
        <v>8.735894</v>
      </c>
      <c r="I302">
        <v>70.127489999999995</v>
      </c>
      <c r="J302">
        <v>-2.766178</v>
      </c>
      <c r="K302">
        <v>-2.2139340000000001</v>
      </c>
      <c r="L302" s="1">
        <v>-1.8314520000000001</v>
      </c>
      <c r="M302" s="1">
        <v>-1.448969</v>
      </c>
      <c r="N302">
        <v>-0.8967252</v>
      </c>
      <c r="O302">
        <v>-2.9951340000000002</v>
      </c>
      <c r="P302">
        <v>-2.4428899999999998</v>
      </c>
      <c r="Q302">
        <v>-2.0604070000000001</v>
      </c>
      <c r="R302">
        <v>-1.677924</v>
      </c>
      <c r="S302">
        <v>-1.1256809999999999</v>
      </c>
    </row>
    <row r="303" spans="1:19">
      <c r="A303" s="12" t="s">
        <v>25</v>
      </c>
      <c r="B303" s="14">
        <v>2</v>
      </c>
      <c r="C303" t="s">
        <v>63</v>
      </c>
      <c r="D303" t="s">
        <v>57</v>
      </c>
      <c r="E303" t="str">
        <f t="shared" si="4"/>
        <v>8/10/2012†2Aggregate50% Cycling</v>
      </c>
      <c r="F303">
        <v>10.412990000000001</v>
      </c>
      <c r="G303">
        <v>9.3839679999999994</v>
      </c>
      <c r="H303">
        <v>10.52186</v>
      </c>
      <c r="I303">
        <v>70.536600000000007</v>
      </c>
      <c r="J303">
        <v>-2.0476809999999999</v>
      </c>
      <c r="K303">
        <v>-1.4458500000000001</v>
      </c>
      <c r="L303" s="1">
        <v>-1.0290239999999999</v>
      </c>
      <c r="M303" s="1">
        <v>-0.61219800000000002</v>
      </c>
      <c r="N303">
        <v>-1.03675E-2</v>
      </c>
      <c r="O303">
        <v>-0.90978460000000005</v>
      </c>
      <c r="P303">
        <v>-0.30795410000000001</v>
      </c>
      <c r="Q303">
        <v>0.10887189999999999</v>
      </c>
      <c r="R303">
        <v>0.52569790000000005</v>
      </c>
      <c r="S303">
        <v>1.1275280000000001</v>
      </c>
    </row>
    <row r="304" spans="1:19">
      <c r="A304" s="12" t="s">
        <v>25</v>
      </c>
      <c r="B304" s="14">
        <v>2</v>
      </c>
      <c r="C304" t="s">
        <v>63</v>
      </c>
      <c r="D304" t="s">
        <v>52</v>
      </c>
      <c r="E304" t="str">
        <f t="shared" si="4"/>
        <v>8/10/2012†2AggregateAll</v>
      </c>
      <c r="F304">
        <v>21.218509999999998</v>
      </c>
      <c r="G304">
        <v>18.363250000000001</v>
      </c>
      <c r="H304">
        <v>19.284479999999999</v>
      </c>
      <c r="I304">
        <v>70.319770000000005</v>
      </c>
      <c r="J304">
        <v>-4.8105169999999999</v>
      </c>
      <c r="K304">
        <v>-3.655335</v>
      </c>
      <c r="L304" s="1">
        <v>-2.8552599999999999</v>
      </c>
      <c r="M304" s="1">
        <v>-2.0551840000000001</v>
      </c>
      <c r="N304">
        <v>-0.90000250000000004</v>
      </c>
      <c r="O304">
        <v>-3.889281</v>
      </c>
      <c r="P304">
        <v>-2.7341000000000002</v>
      </c>
      <c r="Q304">
        <v>-1.934024</v>
      </c>
      <c r="R304">
        <v>-1.1339490000000001</v>
      </c>
      <c r="S304">
        <v>2.1233200000000001E-2</v>
      </c>
    </row>
    <row r="305" spans="1:19">
      <c r="A305" s="12" t="s">
        <v>25</v>
      </c>
      <c r="B305" s="14">
        <v>2</v>
      </c>
      <c r="C305" t="s">
        <v>55</v>
      </c>
      <c r="D305" t="s">
        <v>58</v>
      </c>
      <c r="E305" t="str">
        <f t="shared" si="4"/>
        <v>8/10/2012†2Average Per Device100% Cycling</v>
      </c>
      <c r="F305">
        <v>0.74455959999999999</v>
      </c>
      <c r="G305">
        <v>0.61825479999999999</v>
      </c>
      <c r="H305">
        <v>0.60246500000000003</v>
      </c>
      <c r="I305">
        <v>70.127489999999995</v>
      </c>
      <c r="J305">
        <v>-0.20260900000000001</v>
      </c>
      <c r="K305">
        <v>-0.1575279</v>
      </c>
      <c r="L305" s="1">
        <v>-0.12630479999999999</v>
      </c>
      <c r="M305" s="1">
        <v>-9.5081700000000005E-2</v>
      </c>
      <c r="N305">
        <v>-5.0000599999999999E-2</v>
      </c>
      <c r="O305">
        <v>-0.2183988</v>
      </c>
      <c r="P305">
        <v>-0.17331759999999999</v>
      </c>
      <c r="Q305">
        <v>-0.14209459999999999</v>
      </c>
      <c r="R305">
        <v>-0.1108715</v>
      </c>
      <c r="S305">
        <v>-6.5790299999999996E-2</v>
      </c>
    </row>
    <row r="306" spans="1:19">
      <c r="A306" s="12" t="s">
        <v>25</v>
      </c>
      <c r="B306" s="14">
        <v>2</v>
      </c>
      <c r="C306" t="s">
        <v>55</v>
      </c>
      <c r="D306" t="s">
        <v>57</v>
      </c>
      <c r="E306" t="str">
        <f t="shared" si="4"/>
        <v>8/10/2012†2Average Per Device50% Cycling</v>
      </c>
      <c r="F306">
        <v>0.83724149999999997</v>
      </c>
      <c r="G306">
        <v>0.75450430000000002</v>
      </c>
      <c r="H306">
        <v>0.84599519999999995</v>
      </c>
      <c r="I306">
        <v>70.536600000000007</v>
      </c>
      <c r="J306">
        <v>-0.17813490000000001</v>
      </c>
      <c r="K306">
        <v>-0.1217732</v>
      </c>
      <c r="L306" s="1">
        <v>-8.2737199999999997E-2</v>
      </c>
      <c r="M306" s="1">
        <v>-4.3701200000000003E-2</v>
      </c>
      <c r="N306">
        <v>1.26605E-2</v>
      </c>
      <c r="O306">
        <v>-8.6643999999999999E-2</v>
      </c>
      <c r="P306">
        <v>-3.0282199999999999E-2</v>
      </c>
      <c r="Q306">
        <v>8.7536999999999997E-3</v>
      </c>
      <c r="R306">
        <v>4.7789699999999997E-2</v>
      </c>
      <c r="S306">
        <v>0.10415140000000001</v>
      </c>
    </row>
    <row r="307" spans="1:19">
      <c r="A307" s="12" t="s">
        <v>25</v>
      </c>
      <c r="B307" s="14">
        <v>2</v>
      </c>
      <c r="C307" t="s">
        <v>55</v>
      </c>
      <c r="D307" t="s">
        <v>52</v>
      </c>
      <c r="E307" t="str">
        <f t="shared" si="4"/>
        <v>8/10/2012†2Average Per DeviceAll</v>
      </c>
      <c r="F307">
        <v>0.78812009999999999</v>
      </c>
      <c r="G307">
        <v>0.68229200000000001</v>
      </c>
      <c r="H307">
        <v>0.71692420000000001</v>
      </c>
      <c r="I307">
        <v>70.319770000000005</v>
      </c>
      <c r="J307">
        <v>-0.1911062</v>
      </c>
      <c r="K307">
        <v>-0.14072319999999999</v>
      </c>
      <c r="L307" s="1">
        <v>-0.10582800000000001</v>
      </c>
      <c r="M307" s="1">
        <v>-7.0932899999999993E-2</v>
      </c>
      <c r="N307">
        <v>-2.0549899999999999E-2</v>
      </c>
      <c r="O307">
        <v>-0.156474</v>
      </c>
      <c r="P307">
        <v>-0.106091</v>
      </c>
      <c r="Q307">
        <v>-7.1195900000000006E-2</v>
      </c>
      <c r="R307">
        <v>-3.6300699999999998E-2</v>
      </c>
      <c r="S307">
        <v>1.4082300000000001E-2</v>
      </c>
    </row>
    <row r="308" spans="1:19">
      <c r="A308" s="12" t="s">
        <v>25</v>
      </c>
      <c r="B308" s="14">
        <v>2</v>
      </c>
      <c r="C308" t="s">
        <v>54</v>
      </c>
      <c r="D308" t="s">
        <v>58</v>
      </c>
      <c r="E308" t="str">
        <f t="shared" si="4"/>
        <v>8/10/2012†2Average Per Premise100% Cycling</v>
      </c>
      <c r="F308">
        <v>0.88133070000000002</v>
      </c>
      <c r="G308">
        <v>0.73182449999999999</v>
      </c>
      <c r="H308">
        <v>0.71313420000000005</v>
      </c>
      <c r="I308">
        <v>70.127489999999995</v>
      </c>
      <c r="J308">
        <v>-0.2258105</v>
      </c>
      <c r="K308">
        <v>-0.18072930000000001</v>
      </c>
      <c r="L308" s="1">
        <v>-0.14950630000000001</v>
      </c>
      <c r="M308" s="1">
        <v>-0.11828320000000001</v>
      </c>
      <c r="N308">
        <v>-7.3202100000000006E-2</v>
      </c>
      <c r="O308">
        <v>-0.24450069999999999</v>
      </c>
      <c r="P308">
        <v>-0.1994196</v>
      </c>
      <c r="Q308">
        <v>-0.1681965</v>
      </c>
      <c r="R308">
        <v>-0.1369734</v>
      </c>
      <c r="S308">
        <v>-9.1892299999999996E-2</v>
      </c>
    </row>
    <row r="309" spans="1:19">
      <c r="A309" s="12" t="s">
        <v>25</v>
      </c>
      <c r="B309" s="14">
        <v>2</v>
      </c>
      <c r="C309" t="s">
        <v>54</v>
      </c>
      <c r="D309" t="s">
        <v>57</v>
      </c>
      <c r="E309" t="str">
        <f t="shared" si="4"/>
        <v>8/10/2012†2Average Per Premise50% Cycling</v>
      </c>
      <c r="F309">
        <v>0.97518190000000005</v>
      </c>
      <c r="G309">
        <v>0.87881330000000002</v>
      </c>
      <c r="H309">
        <v>0.98537779999999997</v>
      </c>
      <c r="I309">
        <v>70.536600000000007</v>
      </c>
      <c r="J309">
        <v>-0.1917663</v>
      </c>
      <c r="K309">
        <v>-0.13540460000000001</v>
      </c>
      <c r="L309" s="1">
        <v>-9.6368599999999999E-2</v>
      </c>
      <c r="M309" s="1">
        <v>-5.7332599999999997E-2</v>
      </c>
      <c r="N309">
        <v>-9.7090000000000002E-4</v>
      </c>
      <c r="O309">
        <v>-8.5201799999999994E-2</v>
      </c>
      <c r="P309">
        <v>-2.88401E-2</v>
      </c>
      <c r="Q309">
        <v>1.0195900000000001E-2</v>
      </c>
      <c r="R309">
        <v>4.9231900000000002E-2</v>
      </c>
      <c r="S309">
        <v>0.1055936</v>
      </c>
    </row>
    <row r="310" spans="1:19">
      <c r="A310" s="12" t="s">
        <v>25</v>
      </c>
      <c r="B310" s="14">
        <v>2</v>
      </c>
      <c r="C310" t="s">
        <v>54</v>
      </c>
      <c r="D310" t="s">
        <v>52</v>
      </c>
      <c r="E310" t="str">
        <f t="shared" si="4"/>
        <v>8/10/2012†2Average Per PremiseAll</v>
      </c>
      <c r="F310">
        <v>0.92544079999999995</v>
      </c>
      <c r="G310">
        <v>0.80090919999999999</v>
      </c>
      <c r="H310">
        <v>0.84108870000000002</v>
      </c>
      <c r="I310">
        <v>70.319770000000005</v>
      </c>
      <c r="J310">
        <v>-0.20980969999999999</v>
      </c>
      <c r="K310">
        <v>-0.1594267</v>
      </c>
      <c r="L310" s="1">
        <v>-0.12453160000000001</v>
      </c>
      <c r="M310" s="1">
        <v>-8.9636400000000005E-2</v>
      </c>
      <c r="N310">
        <v>-3.9253400000000001E-2</v>
      </c>
      <c r="O310">
        <v>-0.16963020000000001</v>
      </c>
      <c r="P310">
        <v>-0.1192472</v>
      </c>
      <c r="Q310">
        <v>-8.4352099999999999E-2</v>
      </c>
      <c r="R310">
        <v>-4.9456899999999998E-2</v>
      </c>
      <c r="S310">
        <v>9.2610000000000001E-4</v>
      </c>
    </row>
    <row r="311" spans="1:19">
      <c r="A311" s="12" t="s">
        <v>25</v>
      </c>
      <c r="B311" s="14">
        <v>2</v>
      </c>
      <c r="C311" t="s">
        <v>56</v>
      </c>
      <c r="D311" t="s">
        <v>58</v>
      </c>
      <c r="E311" t="str">
        <f t="shared" si="4"/>
        <v>8/10/2012†2Average Per Ton100% Cycling</v>
      </c>
      <c r="F311">
        <v>0.20589489999999999</v>
      </c>
      <c r="G311">
        <v>0.17096749999999999</v>
      </c>
      <c r="H311">
        <v>0.1666012</v>
      </c>
      <c r="I311">
        <v>70.127489999999995</v>
      </c>
      <c r="J311">
        <v>-0.1112316</v>
      </c>
      <c r="K311">
        <v>-6.6150500000000001E-2</v>
      </c>
      <c r="L311" s="1">
        <v>-3.4927399999999997E-2</v>
      </c>
      <c r="M311" s="1">
        <v>-3.7043000000000002E-3</v>
      </c>
      <c r="N311">
        <v>4.1376799999999998E-2</v>
      </c>
      <c r="O311">
        <v>-0.11559800000000001</v>
      </c>
      <c r="P311">
        <v>-7.0516800000000004E-2</v>
      </c>
      <c r="Q311">
        <v>-3.9293799999999997E-2</v>
      </c>
      <c r="R311">
        <v>-8.0707000000000001E-3</v>
      </c>
      <c r="S311">
        <v>3.7010399999999999E-2</v>
      </c>
    </row>
    <row r="312" spans="1:19">
      <c r="A312" s="12" t="s">
        <v>25</v>
      </c>
      <c r="B312" s="14">
        <v>2</v>
      </c>
      <c r="C312" t="s">
        <v>56</v>
      </c>
      <c r="D312" t="s">
        <v>57</v>
      </c>
      <c r="E312" t="str">
        <f t="shared" si="4"/>
        <v>8/10/2012†2Average Per Ton50% Cycling</v>
      </c>
      <c r="F312">
        <v>0.24120730000000001</v>
      </c>
      <c r="G312">
        <v>0.21737090000000001</v>
      </c>
      <c r="H312">
        <v>0.24372920000000001</v>
      </c>
      <c r="I312">
        <v>70.536600000000007</v>
      </c>
      <c r="J312">
        <v>-0.1192341</v>
      </c>
      <c r="K312">
        <v>-6.2872399999999995E-2</v>
      </c>
      <c r="L312" s="1">
        <v>-2.3836400000000001E-2</v>
      </c>
      <c r="M312" s="1">
        <v>1.5199600000000001E-2</v>
      </c>
      <c r="N312">
        <v>7.1561299999999994E-2</v>
      </c>
      <c r="O312">
        <v>-9.2875799999999994E-2</v>
      </c>
      <c r="P312">
        <v>-3.6513999999999998E-2</v>
      </c>
      <c r="Q312">
        <v>2.5219000000000001E-3</v>
      </c>
      <c r="R312">
        <v>4.1557900000000002E-2</v>
      </c>
      <c r="S312">
        <v>9.7919599999999996E-2</v>
      </c>
    </row>
    <row r="313" spans="1:19">
      <c r="A313" s="12" t="s">
        <v>25</v>
      </c>
      <c r="B313" s="14">
        <v>2</v>
      </c>
      <c r="C313" t="s">
        <v>56</v>
      </c>
      <c r="D313" t="s">
        <v>52</v>
      </c>
      <c r="E313" t="str">
        <f t="shared" si="4"/>
        <v>8/10/2012†2Average Per TonAll</v>
      </c>
      <c r="F313">
        <v>0.22249179999999999</v>
      </c>
      <c r="G313">
        <v>0.19277710000000001</v>
      </c>
      <c r="H313">
        <v>0.20285139999999999</v>
      </c>
      <c r="I313">
        <v>70.319770000000005</v>
      </c>
      <c r="J313">
        <v>-0.11499280000000001</v>
      </c>
      <c r="K313">
        <v>-6.4609799999999995E-2</v>
      </c>
      <c r="L313" s="1">
        <v>-2.9714600000000001E-2</v>
      </c>
      <c r="M313" s="1">
        <v>5.1805000000000002E-3</v>
      </c>
      <c r="N313">
        <v>5.5563500000000002E-2</v>
      </c>
      <c r="O313">
        <v>-0.1049185</v>
      </c>
      <c r="P313">
        <v>-5.4535500000000001E-2</v>
      </c>
      <c r="Q313">
        <v>-1.9640399999999999E-2</v>
      </c>
      <c r="R313">
        <v>1.52547E-2</v>
      </c>
      <c r="S313">
        <v>6.5637799999999996E-2</v>
      </c>
    </row>
    <row r="314" spans="1:19">
      <c r="A314" s="12" t="s">
        <v>25</v>
      </c>
      <c r="B314" s="14">
        <v>3</v>
      </c>
      <c r="C314" t="s">
        <v>63</v>
      </c>
      <c r="D314" t="s">
        <v>58</v>
      </c>
      <c r="E314" t="str">
        <f t="shared" si="4"/>
        <v>8/10/2012†3Aggregate100% Cycling</v>
      </c>
      <c r="F314">
        <v>9.7701539999999998</v>
      </c>
      <c r="G314">
        <v>8.4824140000000003</v>
      </c>
      <c r="H314">
        <v>8.2657799999999995</v>
      </c>
      <c r="I314">
        <v>69.92483</v>
      </c>
      <c r="J314">
        <v>-2.1491009999999999</v>
      </c>
      <c r="K314">
        <v>-1.6402019999999999</v>
      </c>
      <c r="L314" s="1">
        <v>-1.2877400000000001</v>
      </c>
      <c r="M314" s="1">
        <v>-0.93527749999999998</v>
      </c>
      <c r="N314">
        <v>-0.42637799999999998</v>
      </c>
      <c r="O314">
        <v>-2.3657349999999999</v>
      </c>
      <c r="P314">
        <v>-1.8568359999999999</v>
      </c>
      <c r="Q314">
        <v>-1.5043740000000001</v>
      </c>
      <c r="R314">
        <v>-1.1519109999999999</v>
      </c>
      <c r="S314">
        <v>-0.64301189999999997</v>
      </c>
    </row>
    <row r="315" spans="1:19">
      <c r="A315" s="12" t="s">
        <v>25</v>
      </c>
      <c r="B315" s="14">
        <v>3</v>
      </c>
      <c r="C315" t="s">
        <v>63</v>
      </c>
      <c r="D315" t="s">
        <v>57</v>
      </c>
      <c r="E315" t="str">
        <f t="shared" si="4"/>
        <v>8/10/2012†3Aggregate50% Cycling</v>
      </c>
      <c r="F315">
        <v>9.3012859999999993</v>
      </c>
      <c r="G315">
        <v>8.6656499999999994</v>
      </c>
      <c r="H315">
        <v>9.7164420000000007</v>
      </c>
      <c r="I315">
        <v>70.061809999999994</v>
      </c>
      <c r="J315">
        <v>-1.5589029999999999</v>
      </c>
      <c r="K315">
        <v>-1.0134300000000001</v>
      </c>
      <c r="L315" s="1">
        <v>-0.63563670000000005</v>
      </c>
      <c r="M315" s="1">
        <v>-0.2578435</v>
      </c>
      <c r="N315">
        <v>0.28762989999999999</v>
      </c>
      <c r="O315">
        <v>-0.50811059999999997</v>
      </c>
      <c r="P315">
        <v>3.7362800000000002E-2</v>
      </c>
      <c r="Q315">
        <v>0.41515609999999997</v>
      </c>
      <c r="R315">
        <v>0.79294940000000003</v>
      </c>
      <c r="S315">
        <v>1.3384229999999999</v>
      </c>
    </row>
    <row r="316" spans="1:19">
      <c r="A316" s="12" t="s">
        <v>25</v>
      </c>
      <c r="B316" s="14">
        <v>3</v>
      </c>
      <c r="C316" t="s">
        <v>63</v>
      </c>
      <c r="D316" t="s">
        <v>52</v>
      </c>
      <c r="E316" t="str">
        <f t="shared" si="4"/>
        <v>8/10/2012†3AggregateAll</v>
      </c>
      <c r="F316">
        <v>19.078659999999999</v>
      </c>
      <c r="G316">
        <v>17.159749999999999</v>
      </c>
      <c r="H316">
        <v>18.005310000000001</v>
      </c>
      <c r="I316">
        <v>69.98921</v>
      </c>
      <c r="J316">
        <v>-3.7051150000000002</v>
      </c>
      <c r="K316">
        <v>-2.6498050000000002</v>
      </c>
      <c r="L316" s="1">
        <v>-1.918901</v>
      </c>
      <c r="M316" s="1">
        <v>-1.187997</v>
      </c>
      <c r="N316">
        <v>-0.13268740000000001</v>
      </c>
      <c r="O316">
        <v>-2.8595600000000001</v>
      </c>
      <c r="P316">
        <v>-1.804251</v>
      </c>
      <c r="Q316">
        <v>-1.0733459999999999</v>
      </c>
      <c r="R316">
        <v>-0.34244229999999998</v>
      </c>
      <c r="S316">
        <v>0.71286720000000003</v>
      </c>
    </row>
    <row r="317" spans="1:19">
      <c r="A317" s="12" t="s">
        <v>25</v>
      </c>
      <c r="B317" s="14">
        <v>3</v>
      </c>
      <c r="C317" t="s">
        <v>55</v>
      </c>
      <c r="D317" t="s">
        <v>58</v>
      </c>
      <c r="E317" t="str">
        <f t="shared" si="4"/>
        <v>8/10/2012†3Average Per Device100% Cycling</v>
      </c>
      <c r="F317">
        <v>0.67379199999999995</v>
      </c>
      <c r="G317">
        <v>0.5849839</v>
      </c>
      <c r="H317">
        <v>0.57004390000000005</v>
      </c>
      <c r="I317">
        <v>69.92483</v>
      </c>
      <c r="J317">
        <v>-0.1591234</v>
      </c>
      <c r="K317">
        <v>-0.1175805</v>
      </c>
      <c r="L317" s="1">
        <v>-8.8808100000000001E-2</v>
      </c>
      <c r="M317" s="1">
        <v>-6.0035699999999997E-2</v>
      </c>
      <c r="N317">
        <v>-1.84929E-2</v>
      </c>
      <c r="O317">
        <v>-0.1740633</v>
      </c>
      <c r="P317">
        <v>-0.13252050000000001</v>
      </c>
      <c r="Q317">
        <v>-0.1037481</v>
      </c>
      <c r="R317">
        <v>-7.4975700000000006E-2</v>
      </c>
      <c r="S317">
        <v>-3.3432799999999999E-2</v>
      </c>
    </row>
    <row r="318" spans="1:19">
      <c r="A318" s="12" t="s">
        <v>25</v>
      </c>
      <c r="B318" s="14">
        <v>3</v>
      </c>
      <c r="C318" t="s">
        <v>55</v>
      </c>
      <c r="D318" t="s">
        <v>57</v>
      </c>
      <c r="E318" t="str">
        <f t="shared" si="4"/>
        <v>8/10/2012†3Average Per Device50% Cycling</v>
      </c>
      <c r="F318">
        <v>0.74785639999999998</v>
      </c>
      <c r="G318">
        <v>0.69674899999999995</v>
      </c>
      <c r="H318">
        <v>0.78123640000000005</v>
      </c>
      <c r="I318">
        <v>70.061809999999994</v>
      </c>
      <c r="J318">
        <v>-0.13757179999999999</v>
      </c>
      <c r="K318">
        <v>-8.6487900000000006E-2</v>
      </c>
      <c r="L318" s="1">
        <v>-5.1107399999999997E-2</v>
      </c>
      <c r="M318" s="1">
        <v>-1.5726899999999999E-2</v>
      </c>
      <c r="N318">
        <v>3.5357E-2</v>
      </c>
      <c r="O318">
        <v>-5.3084399999999997E-2</v>
      </c>
      <c r="P318">
        <v>-2.0005000000000001E-3</v>
      </c>
      <c r="Q318">
        <v>3.338E-2</v>
      </c>
      <c r="R318">
        <v>6.8760600000000005E-2</v>
      </c>
      <c r="S318">
        <v>0.1198444</v>
      </c>
    </row>
    <row r="319" spans="1:19">
      <c r="A319" s="12" t="s">
        <v>25</v>
      </c>
      <c r="B319" s="14">
        <v>3</v>
      </c>
      <c r="C319" t="s">
        <v>55</v>
      </c>
      <c r="D319" t="s">
        <v>52</v>
      </c>
      <c r="E319" t="str">
        <f t="shared" si="4"/>
        <v>8/10/2012†3Average Per DeviceAll</v>
      </c>
      <c r="F319">
        <v>0.70860219999999996</v>
      </c>
      <c r="G319">
        <v>0.63751349999999996</v>
      </c>
      <c r="H319">
        <v>0.66930440000000002</v>
      </c>
      <c r="I319">
        <v>69.98921</v>
      </c>
      <c r="J319">
        <v>-0.14899409999999999</v>
      </c>
      <c r="K319">
        <v>-0.102967</v>
      </c>
      <c r="L319" s="1">
        <v>-7.1088799999999994E-2</v>
      </c>
      <c r="M319" s="1">
        <v>-3.9210500000000002E-2</v>
      </c>
      <c r="N319">
        <v>6.8165999999999999E-3</v>
      </c>
      <c r="O319">
        <v>-0.11720319999999999</v>
      </c>
      <c r="P319">
        <v>-7.1176100000000006E-2</v>
      </c>
      <c r="Q319">
        <v>-3.9297899999999997E-2</v>
      </c>
      <c r="R319">
        <v>-7.4196000000000002E-3</v>
      </c>
      <c r="S319">
        <v>3.8607500000000003E-2</v>
      </c>
    </row>
    <row r="320" spans="1:19">
      <c r="A320" s="12" t="s">
        <v>25</v>
      </c>
      <c r="B320" s="14">
        <v>3</v>
      </c>
      <c r="C320" t="s">
        <v>54</v>
      </c>
      <c r="D320" t="s">
        <v>58</v>
      </c>
      <c r="E320" t="str">
        <f t="shared" si="4"/>
        <v>8/10/2012†3Average Per Premise100% Cycling</v>
      </c>
      <c r="F320">
        <v>0.79756360000000004</v>
      </c>
      <c r="G320">
        <v>0.69244190000000005</v>
      </c>
      <c r="H320">
        <v>0.67475750000000001</v>
      </c>
      <c r="I320">
        <v>69.92483</v>
      </c>
      <c r="J320">
        <v>-0.17543690000000001</v>
      </c>
      <c r="K320">
        <v>-0.13389400000000001</v>
      </c>
      <c r="L320" s="1">
        <v>-0.1051216</v>
      </c>
      <c r="M320" s="1">
        <v>-7.6349200000000006E-2</v>
      </c>
      <c r="N320">
        <v>-3.4806400000000001E-2</v>
      </c>
      <c r="O320">
        <v>-0.1931213</v>
      </c>
      <c r="P320">
        <v>-0.1515784</v>
      </c>
      <c r="Q320">
        <v>-0.122806</v>
      </c>
      <c r="R320">
        <v>-9.4033599999999995E-2</v>
      </c>
      <c r="S320">
        <v>-5.2490799999999997E-2</v>
      </c>
    </row>
    <row r="321" spans="1:19">
      <c r="A321" s="12" t="s">
        <v>25</v>
      </c>
      <c r="B321" s="14">
        <v>3</v>
      </c>
      <c r="C321" t="s">
        <v>54</v>
      </c>
      <c r="D321" t="s">
        <v>57</v>
      </c>
      <c r="E321" t="str">
        <f t="shared" si="4"/>
        <v>8/10/2012†3Average Per Premise50% Cycling</v>
      </c>
      <c r="F321">
        <v>0.87107009999999996</v>
      </c>
      <c r="G321">
        <v>0.8115424</v>
      </c>
      <c r="H321">
        <v>0.90994969999999997</v>
      </c>
      <c r="I321">
        <v>70.061809999999994</v>
      </c>
      <c r="J321">
        <v>-0.14599210000000001</v>
      </c>
      <c r="K321">
        <v>-9.4908199999999998E-2</v>
      </c>
      <c r="L321" s="1">
        <v>-5.9527700000000003E-2</v>
      </c>
      <c r="M321" s="1">
        <v>-2.4147200000000001E-2</v>
      </c>
      <c r="N321">
        <v>2.6936700000000001E-2</v>
      </c>
      <c r="O321">
        <v>-4.7584799999999997E-2</v>
      </c>
      <c r="P321">
        <v>3.4989999999999999E-3</v>
      </c>
      <c r="Q321">
        <v>3.88796E-2</v>
      </c>
      <c r="R321">
        <v>7.4260099999999996E-2</v>
      </c>
      <c r="S321">
        <v>0.12534400000000001</v>
      </c>
    </row>
    <row r="322" spans="1:19">
      <c r="A322" s="12" t="s">
        <v>25</v>
      </c>
      <c r="B322" s="14">
        <v>3</v>
      </c>
      <c r="C322" t="s">
        <v>54</v>
      </c>
      <c r="D322" t="s">
        <v>52</v>
      </c>
      <c r="E322" t="str">
        <f t="shared" si="4"/>
        <v>8/10/2012†3Average Per PremiseAll</v>
      </c>
      <c r="F322">
        <v>0.83211159999999995</v>
      </c>
      <c r="G322">
        <v>0.74841919999999995</v>
      </c>
      <c r="H322">
        <v>0.78529780000000005</v>
      </c>
      <c r="I322">
        <v>69.98921</v>
      </c>
      <c r="J322">
        <v>-0.16159780000000001</v>
      </c>
      <c r="K322">
        <v>-0.1155707</v>
      </c>
      <c r="L322" s="1">
        <v>-8.3692500000000003E-2</v>
      </c>
      <c r="M322" s="1">
        <v>-5.1814199999999998E-2</v>
      </c>
      <c r="N322">
        <v>-5.7870999999999999E-3</v>
      </c>
      <c r="O322">
        <v>-0.1247191</v>
      </c>
      <c r="P322">
        <v>-7.8691999999999998E-2</v>
      </c>
      <c r="Q322">
        <v>-4.6813800000000003E-2</v>
      </c>
      <c r="R322">
        <v>-1.4935500000000001E-2</v>
      </c>
      <c r="S322">
        <v>3.10916E-2</v>
      </c>
    </row>
    <row r="323" spans="1:19">
      <c r="A323" s="12" t="s">
        <v>25</v>
      </c>
      <c r="B323" s="14">
        <v>3</v>
      </c>
      <c r="C323" t="s">
        <v>56</v>
      </c>
      <c r="D323" t="s">
        <v>58</v>
      </c>
      <c r="E323" t="str">
        <f t="shared" ref="E323:E386" si="5">CONCATENATE(A323,B323,C323,D323)</f>
        <v>8/10/2012†3Average Per Ton100% Cycling</v>
      </c>
      <c r="F323">
        <v>0.1863254</v>
      </c>
      <c r="G323">
        <v>0.1617671</v>
      </c>
      <c r="H323">
        <v>0.15763569999999999</v>
      </c>
      <c r="I323">
        <v>69.92483</v>
      </c>
      <c r="J323">
        <v>-9.4873600000000002E-2</v>
      </c>
      <c r="K323">
        <v>-5.3330700000000002E-2</v>
      </c>
      <c r="L323" s="1">
        <v>-2.4558300000000002E-2</v>
      </c>
      <c r="M323" s="1">
        <v>4.2141000000000001E-3</v>
      </c>
      <c r="N323">
        <v>4.5756900000000003E-2</v>
      </c>
      <c r="O323">
        <v>-9.9004999999999996E-2</v>
      </c>
      <c r="P323">
        <v>-5.7462199999999998E-2</v>
      </c>
      <c r="Q323">
        <v>-2.8689699999999999E-2</v>
      </c>
      <c r="R323">
        <v>8.2700000000000004E-5</v>
      </c>
      <c r="S323">
        <v>4.1625500000000003E-2</v>
      </c>
    </row>
    <row r="324" spans="1:19">
      <c r="A324" s="12" t="s">
        <v>25</v>
      </c>
      <c r="B324" s="14">
        <v>3</v>
      </c>
      <c r="C324" t="s">
        <v>56</v>
      </c>
      <c r="D324" t="s">
        <v>57</v>
      </c>
      <c r="E324" t="str">
        <f t="shared" si="5"/>
        <v>8/10/2012†3Average Per Ton50% Cycling</v>
      </c>
      <c r="F324">
        <v>0.2154557</v>
      </c>
      <c r="G324">
        <v>0.20073179999999999</v>
      </c>
      <c r="H324">
        <v>0.22507240000000001</v>
      </c>
      <c r="I324">
        <v>70.061809999999994</v>
      </c>
      <c r="J324">
        <v>-0.10118829999999999</v>
      </c>
      <c r="K324">
        <v>-5.0104500000000003E-2</v>
      </c>
      <c r="L324" s="1">
        <v>-1.47239E-2</v>
      </c>
      <c r="M324" s="1">
        <v>2.0656600000000001E-2</v>
      </c>
      <c r="N324">
        <v>7.1740499999999999E-2</v>
      </c>
      <c r="O324">
        <v>-7.6847700000000005E-2</v>
      </c>
      <c r="P324">
        <v>-2.57638E-2</v>
      </c>
      <c r="Q324">
        <v>9.6167000000000006E-3</v>
      </c>
      <c r="R324">
        <v>4.4997200000000001E-2</v>
      </c>
      <c r="S324">
        <v>9.6081100000000003E-2</v>
      </c>
    </row>
    <row r="325" spans="1:19">
      <c r="A325" s="12" t="s">
        <v>25</v>
      </c>
      <c r="B325" s="14">
        <v>3</v>
      </c>
      <c r="C325" t="s">
        <v>56</v>
      </c>
      <c r="D325" t="s">
        <v>52</v>
      </c>
      <c r="E325" t="str">
        <f t="shared" si="5"/>
        <v>8/10/2012†3Average Per TonAll</v>
      </c>
      <c r="F325">
        <v>0.20001659999999999</v>
      </c>
      <c r="G325">
        <v>0.1800805</v>
      </c>
      <c r="H325">
        <v>0.1893309</v>
      </c>
      <c r="I325">
        <v>69.98921</v>
      </c>
      <c r="J325">
        <v>-9.7841499999999998E-2</v>
      </c>
      <c r="K325">
        <v>-5.1814399999999997E-2</v>
      </c>
      <c r="L325" s="1">
        <v>-1.9936200000000001E-2</v>
      </c>
      <c r="M325" s="1">
        <v>1.1942100000000001E-2</v>
      </c>
      <c r="N325">
        <v>5.7969199999999999E-2</v>
      </c>
      <c r="O325">
        <v>-8.8591000000000003E-2</v>
      </c>
      <c r="P325">
        <v>-4.2563900000000002E-2</v>
      </c>
      <c r="Q325">
        <v>-1.0685699999999999E-2</v>
      </c>
      <c r="R325">
        <v>2.11925E-2</v>
      </c>
      <c r="S325">
        <v>6.7219600000000004E-2</v>
      </c>
    </row>
    <row r="326" spans="1:19">
      <c r="A326" s="12" t="s">
        <v>25</v>
      </c>
      <c r="B326" s="14">
        <v>4</v>
      </c>
      <c r="C326" t="s">
        <v>63</v>
      </c>
      <c r="D326" t="s">
        <v>58</v>
      </c>
      <c r="E326" t="str">
        <f t="shared" si="5"/>
        <v>8/10/2012†4Aggregate100% Cycling</v>
      </c>
      <c r="F326">
        <v>8.6513760000000008</v>
      </c>
      <c r="G326">
        <v>7.8732870000000004</v>
      </c>
      <c r="H326">
        <v>7.6722089999999996</v>
      </c>
      <c r="I326">
        <v>69.322490000000002</v>
      </c>
      <c r="J326">
        <v>-1.5221899999999999</v>
      </c>
      <c r="K326">
        <v>-1.0825689999999999</v>
      </c>
      <c r="L326" s="1">
        <v>-0.77808880000000002</v>
      </c>
      <c r="M326" s="1">
        <v>-0.47360849999999999</v>
      </c>
      <c r="N326">
        <v>-3.3987400000000001E-2</v>
      </c>
      <c r="O326">
        <v>-1.723268</v>
      </c>
      <c r="P326">
        <v>-1.283647</v>
      </c>
      <c r="Q326">
        <v>-0.97916669999999995</v>
      </c>
      <c r="R326">
        <v>-0.67468640000000002</v>
      </c>
      <c r="S326">
        <v>-0.2350653</v>
      </c>
    </row>
    <row r="327" spans="1:19">
      <c r="A327" s="12" t="s">
        <v>25</v>
      </c>
      <c r="B327" s="14">
        <v>4</v>
      </c>
      <c r="C327" t="s">
        <v>63</v>
      </c>
      <c r="D327" t="s">
        <v>57</v>
      </c>
      <c r="E327" t="str">
        <f t="shared" si="5"/>
        <v>8/10/2012†4Aggregate50% Cycling</v>
      </c>
      <c r="F327">
        <v>8.7112359999999995</v>
      </c>
      <c r="G327">
        <v>8.1171589999999991</v>
      </c>
      <c r="H327">
        <v>9.1014429999999997</v>
      </c>
      <c r="I327">
        <v>69.501620000000003</v>
      </c>
      <c r="J327">
        <v>-1.474081</v>
      </c>
      <c r="K327">
        <v>-0.9541674</v>
      </c>
      <c r="L327" s="1">
        <v>-0.59407659999999995</v>
      </c>
      <c r="M327" s="1">
        <v>-0.2339859</v>
      </c>
      <c r="N327">
        <v>0.28592780000000001</v>
      </c>
      <c r="O327">
        <v>-0.4897976</v>
      </c>
      <c r="P327">
        <v>3.0116199999999999E-2</v>
      </c>
      <c r="Q327">
        <v>0.39020690000000002</v>
      </c>
      <c r="R327">
        <v>0.75029769999999996</v>
      </c>
      <c r="S327">
        <v>1.270211</v>
      </c>
    </row>
    <row r="328" spans="1:19">
      <c r="A328" s="12" t="s">
        <v>25</v>
      </c>
      <c r="B328" s="14">
        <v>4</v>
      </c>
      <c r="C328" t="s">
        <v>63</v>
      </c>
      <c r="D328" t="s">
        <v>52</v>
      </c>
      <c r="E328" t="str">
        <f t="shared" si="5"/>
        <v>8/10/2012†4AggregateAll</v>
      </c>
      <c r="F328">
        <v>17.373370000000001</v>
      </c>
      <c r="G328">
        <v>16.00198</v>
      </c>
      <c r="H328">
        <v>16.795839999999998</v>
      </c>
      <c r="I328">
        <v>69.406679999999994</v>
      </c>
      <c r="J328">
        <v>-2.9976250000000002</v>
      </c>
      <c r="K328">
        <v>-2.0368330000000001</v>
      </c>
      <c r="L328" s="1">
        <v>-1.3713919999999999</v>
      </c>
      <c r="M328" s="1">
        <v>-0.70595039999999998</v>
      </c>
      <c r="N328">
        <v>0.25484129999999999</v>
      </c>
      <c r="O328">
        <v>-2.2037599999999999</v>
      </c>
      <c r="P328">
        <v>-1.2429680000000001</v>
      </c>
      <c r="Q328">
        <v>-0.57752650000000005</v>
      </c>
      <c r="R328">
        <v>8.7914800000000001E-2</v>
      </c>
      <c r="S328">
        <v>1.0487059999999999</v>
      </c>
    </row>
    <row r="329" spans="1:19">
      <c r="A329" s="12" t="s">
        <v>25</v>
      </c>
      <c r="B329" s="14">
        <v>4</v>
      </c>
      <c r="C329" t="s">
        <v>55</v>
      </c>
      <c r="D329" t="s">
        <v>58</v>
      </c>
      <c r="E329" t="str">
        <f t="shared" si="5"/>
        <v>8/10/2012†4Average Per Device100% Cycling</v>
      </c>
      <c r="F329">
        <v>0.59663619999999995</v>
      </c>
      <c r="G329">
        <v>0.54297589999999996</v>
      </c>
      <c r="H329">
        <v>0.52910869999999999</v>
      </c>
      <c r="I329">
        <v>69.322490000000002</v>
      </c>
      <c r="J329">
        <v>-0.1144033</v>
      </c>
      <c r="K329">
        <v>-7.85159E-2</v>
      </c>
      <c r="L329" s="1">
        <v>-5.3660300000000001E-2</v>
      </c>
      <c r="M329" s="1">
        <v>-2.8804799999999998E-2</v>
      </c>
      <c r="N329">
        <v>7.0825999999999997E-3</v>
      </c>
      <c r="O329">
        <v>-0.12827050000000001</v>
      </c>
      <c r="P329">
        <v>-9.2383099999999996E-2</v>
      </c>
      <c r="Q329">
        <v>-6.7527500000000004E-2</v>
      </c>
      <c r="R329">
        <v>-4.2672000000000002E-2</v>
      </c>
      <c r="S329">
        <v>-6.7846E-3</v>
      </c>
    </row>
    <row r="330" spans="1:19">
      <c r="A330" s="12" t="s">
        <v>25</v>
      </c>
      <c r="B330" s="14">
        <v>4</v>
      </c>
      <c r="C330" t="s">
        <v>55</v>
      </c>
      <c r="D330" t="s">
        <v>57</v>
      </c>
      <c r="E330" t="str">
        <f t="shared" si="5"/>
        <v>8/10/2012†4Average Per Device50% Cycling</v>
      </c>
      <c r="F330">
        <v>0.70041419999999999</v>
      </c>
      <c r="G330">
        <v>0.65264840000000002</v>
      </c>
      <c r="H330">
        <v>0.73178829999999995</v>
      </c>
      <c r="I330">
        <v>69.501620000000003</v>
      </c>
      <c r="J330">
        <v>-0.13017870000000001</v>
      </c>
      <c r="K330">
        <v>-8.1488500000000005E-2</v>
      </c>
      <c r="L330" s="1">
        <v>-4.77659E-2</v>
      </c>
      <c r="M330" s="1">
        <v>-1.40432E-2</v>
      </c>
      <c r="N330">
        <v>3.4646999999999997E-2</v>
      </c>
      <c r="O330">
        <v>-5.1038800000000002E-2</v>
      </c>
      <c r="P330">
        <v>-2.3486000000000002E-3</v>
      </c>
      <c r="Q330">
        <v>3.1373999999999999E-2</v>
      </c>
      <c r="R330">
        <v>6.5096699999999993E-2</v>
      </c>
      <c r="S330">
        <v>0.1137869</v>
      </c>
    </row>
    <row r="331" spans="1:19">
      <c r="A331" s="12" t="s">
        <v>25</v>
      </c>
      <c r="B331" s="14">
        <v>4</v>
      </c>
      <c r="C331" t="s">
        <v>55</v>
      </c>
      <c r="D331" t="s">
        <v>52</v>
      </c>
      <c r="E331" t="str">
        <f t="shared" si="5"/>
        <v>8/10/2012†4Average Per DeviceAll</v>
      </c>
      <c r="F331">
        <v>0.64541190000000004</v>
      </c>
      <c r="G331">
        <v>0.59452199999999999</v>
      </c>
      <c r="H331">
        <v>0.62436809999999998</v>
      </c>
      <c r="I331">
        <v>69.406679999999994</v>
      </c>
      <c r="J331">
        <v>-0.1218177</v>
      </c>
      <c r="K331">
        <v>-7.9912999999999998E-2</v>
      </c>
      <c r="L331" s="1">
        <v>-5.0889900000000002E-2</v>
      </c>
      <c r="M331" s="1">
        <v>-2.1866799999999999E-2</v>
      </c>
      <c r="N331">
        <v>2.0037900000000001E-2</v>
      </c>
      <c r="O331">
        <v>-9.1971600000000001E-2</v>
      </c>
      <c r="P331">
        <v>-5.0066899999999998E-2</v>
      </c>
      <c r="Q331">
        <v>-2.1043800000000001E-2</v>
      </c>
      <c r="R331">
        <v>7.9792999999999999E-3</v>
      </c>
      <c r="S331">
        <v>4.9883999999999998E-2</v>
      </c>
    </row>
    <row r="332" spans="1:19">
      <c r="A332" s="12" t="s">
        <v>25</v>
      </c>
      <c r="B332" s="14">
        <v>4</v>
      </c>
      <c r="C332" t="s">
        <v>54</v>
      </c>
      <c r="D332" t="s">
        <v>58</v>
      </c>
      <c r="E332" t="str">
        <f t="shared" si="5"/>
        <v>8/10/2012†4Average Per Premise100% Cycling</v>
      </c>
      <c r="F332">
        <v>0.70623480000000005</v>
      </c>
      <c r="G332">
        <v>0.64271730000000005</v>
      </c>
      <c r="H332">
        <v>0.62630280000000005</v>
      </c>
      <c r="I332">
        <v>69.322490000000002</v>
      </c>
      <c r="J332">
        <v>-0.12426039999999999</v>
      </c>
      <c r="K332">
        <v>-8.8372999999999993E-2</v>
      </c>
      <c r="L332" s="1">
        <v>-6.3517500000000005E-2</v>
      </c>
      <c r="M332" s="1">
        <v>-3.8661899999999999E-2</v>
      </c>
      <c r="N332">
        <v>-2.7745000000000001E-3</v>
      </c>
      <c r="O332">
        <v>-0.14067489999999999</v>
      </c>
      <c r="P332">
        <v>-0.10478750000000001</v>
      </c>
      <c r="Q332">
        <v>-7.9932000000000003E-2</v>
      </c>
      <c r="R332">
        <v>-5.5076399999999998E-2</v>
      </c>
      <c r="S332">
        <v>-1.9189000000000001E-2</v>
      </c>
    </row>
    <row r="333" spans="1:19">
      <c r="A333" s="12" t="s">
        <v>25</v>
      </c>
      <c r="B333" s="14">
        <v>4</v>
      </c>
      <c r="C333" t="s">
        <v>54</v>
      </c>
      <c r="D333" t="s">
        <v>57</v>
      </c>
      <c r="E333" t="str">
        <f t="shared" si="5"/>
        <v>8/10/2012†4Average Per Premise50% Cycling</v>
      </c>
      <c r="F333">
        <v>0.81581159999999997</v>
      </c>
      <c r="G333">
        <v>0.76017599999999996</v>
      </c>
      <c r="H333">
        <v>0.85235459999999996</v>
      </c>
      <c r="I333">
        <v>69.501620000000003</v>
      </c>
      <c r="J333">
        <v>-0.13804839999999999</v>
      </c>
      <c r="K333">
        <v>-8.9358199999999999E-2</v>
      </c>
      <c r="L333" s="1">
        <v>-5.56356E-2</v>
      </c>
      <c r="M333" s="1">
        <v>-2.1912899999999999E-2</v>
      </c>
      <c r="N333">
        <v>2.67773E-2</v>
      </c>
      <c r="O333">
        <v>-4.5869800000000002E-2</v>
      </c>
      <c r="P333">
        <v>2.8203999999999998E-3</v>
      </c>
      <c r="Q333">
        <v>3.6543100000000002E-2</v>
      </c>
      <c r="R333">
        <v>7.02657E-2</v>
      </c>
      <c r="S333">
        <v>0.1189559</v>
      </c>
    </row>
    <row r="334" spans="1:19">
      <c r="A334" s="12" t="s">
        <v>25</v>
      </c>
      <c r="B334" s="14">
        <v>4</v>
      </c>
      <c r="C334" t="s">
        <v>54</v>
      </c>
      <c r="D334" t="s">
        <v>52</v>
      </c>
      <c r="E334" t="str">
        <f t="shared" si="5"/>
        <v>8/10/2012†4Average Per PremiseAll</v>
      </c>
      <c r="F334">
        <v>0.75773579999999996</v>
      </c>
      <c r="G334">
        <v>0.69792290000000001</v>
      </c>
      <c r="H334">
        <v>0.73254719999999995</v>
      </c>
      <c r="I334">
        <v>69.406679999999994</v>
      </c>
      <c r="J334">
        <v>-0.13074079999999999</v>
      </c>
      <c r="K334">
        <v>-8.8836100000000001E-2</v>
      </c>
      <c r="L334" s="1">
        <v>-5.9812999999999998E-2</v>
      </c>
      <c r="M334" s="1">
        <v>-3.0789899999999999E-2</v>
      </c>
      <c r="N334">
        <v>1.1114799999999999E-2</v>
      </c>
      <c r="O334">
        <v>-9.6116499999999994E-2</v>
      </c>
      <c r="P334">
        <v>-5.4211799999999997E-2</v>
      </c>
      <c r="Q334">
        <v>-2.5188700000000001E-2</v>
      </c>
      <c r="R334">
        <v>3.8344E-3</v>
      </c>
      <c r="S334">
        <v>4.5739099999999998E-2</v>
      </c>
    </row>
    <row r="335" spans="1:19">
      <c r="A335" s="12" t="s">
        <v>25</v>
      </c>
      <c r="B335" s="14">
        <v>4</v>
      </c>
      <c r="C335" t="s">
        <v>56</v>
      </c>
      <c r="D335" t="s">
        <v>58</v>
      </c>
      <c r="E335" t="str">
        <f t="shared" si="5"/>
        <v>8/10/2012†4Average Per Ton100% Cycling</v>
      </c>
      <c r="F335">
        <v>0.16498930000000001</v>
      </c>
      <c r="G335">
        <v>0.15015049999999999</v>
      </c>
      <c r="H335">
        <v>0.1463158</v>
      </c>
      <c r="I335">
        <v>69.322490000000002</v>
      </c>
      <c r="J335">
        <v>-7.5581800000000005E-2</v>
      </c>
      <c r="K335">
        <v>-3.9694399999999998E-2</v>
      </c>
      <c r="L335" s="1">
        <v>-1.4838799999999999E-2</v>
      </c>
      <c r="M335" s="1">
        <v>1.00167E-2</v>
      </c>
      <c r="N335">
        <v>4.5904100000000003E-2</v>
      </c>
      <c r="O335">
        <v>-7.9416500000000001E-2</v>
      </c>
      <c r="P335">
        <v>-4.3529100000000001E-2</v>
      </c>
      <c r="Q335">
        <v>-1.8673599999999999E-2</v>
      </c>
      <c r="R335">
        <v>6.182E-3</v>
      </c>
      <c r="S335">
        <v>4.20694E-2</v>
      </c>
    </row>
    <row r="336" spans="1:19">
      <c r="A336" s="12" t="s">
        <v>25</v>
      </c>
      <c r="B336" s="14">
        <v>4</v>
      </c>
      <c r="C336" t="s">
        <v>56</v>
      </c>
      <c r="D336" t="s">
        <v>57</v>
      </c>
      <c r="E336" t="str">
        <f t="shared" si="5"/>
        <v>8/10/2012†4Average Per Ton50% Cycling</v>
      </c>
      <c r="F336">
        <v>0.20178769999999999</v>
      </c>
      <c r="G336">
        <v>0.18802650000000001</v>
      </c>
      <c r="H336">
        <v>0.2108265</v>
      </c>
      <c r="I336">
        <v>69.501620000000003</v>
      </c>
      <c r="J336">
        <v>-9.6174099999999998E-2</v>
      </c>
      <c r="K336">
        <v>-4.7483900000000002E-2</v>
      </c>
      <c r="L336" s="1">
        <v>-1.3761199999999999E-2</v>
      </c>
      <c r="M336" s="1">
        <v>1.99615E-2</v>
      </c>
      <c r="N336">
        <v>6.8651599999999993E-2</v>
      </c>
      <c r="O336">
        <v>-7.3374099999999998E-2</v>
      </c>
      <c r="P336">
        <v>-2.4683900000000002E-2</v>
      </c>
      <c r="Q336">
        <v>9.0387999999999996E-3</v>
      </c>
      <c r="R336">
        <v>4.2761500000000001E-2</v>
      </c>
      <c r="S336">
        <v>9.1451599999999994E-2</v>
      </c>
    </row>
    <row r="337" spans="1:19">
      <c r="A337" s="12" t="s">
        <v>25</v>
      </c>
      <c r="B337" s="14">
        <v>4</v>
      </c>
      <c r="C337" t="s">
        <v>56</v>
      </c>
      <c r="D337" t="s">
        <v>52</v>
      </c>
      <c r="E337" t="str">
        <f t="shared" si="5"/>
        <v>8/10/2012†4Average Per TonAll</v>
      </c>
      <c r="F337">
        <v>0.18228459999999999</v>
      </c>
      <c r="G337">
        <v>0.1679522</v>
      </c>
      <c r="H337">
        <v>0.17663580000000001</v>
      </c>
      <c r="I337">
        <v>69.406679999999994</v>
      </c>
      <c r="J337">
        <v>-8.5260199999999994E-2</v>
      </c>
      <c r="K337">
        <v>-4.3355499999999998E-2</v>
      </c>
      <c r="L337" s="1">
        <v>-1.43324E-2</v>
      </c>
      <c r="M337" s="1">
        <v>1.4690699999999999E-2</v>
      </c>
      <c r="N337">
        <v>5.65955E-2</v>
      </c>
      <c r="O337">
        <v>-7.6576599999999995E-2</v>
      </c>
      <c r="P337">
        <v>-3.4671800000000003E-2</v>
      </c>
      <c r="Q337">
        <v>-5.6487999999999998E-3</v>
      </c>
      <c r="R337">
        <v>2.3374300000000001E-2</v>
      </c>
      <c r="S337">
        <v>6.5279100000000007E-2</v>
      </c>
    </row>
    <row r="338" spans="1:19">
      <c r="A338" s="12" t="s">
        <v>25</v>
      </c>
      <c r="B338" s="14">
        <v>5</v>
      </c>
      <c r="C338" t="s">
        <v>63</v>
      </c>
      <c r="D338" t="s">
        <v>58</v>
      </c>
      <c r="E338" t="str">
        <f t="shared" si="5"/>
        <v>8/10/2012†5Aggregate100% Cycling</v>
      </c>
      <c r="F338">
        <v>8.5230630000000005</v>
      </c>
      <c r="G338">
        <v>7.7453789999999998</v>
      </c>
      <c r="H338">
        <v>7.5475680000000001</v>
      </c>
      <c r="I338">
        <v>69.160229999999999</v>
      </c>
      <c r="J338">
        <v>-1.506507</v>
      </c>
      <c r="K338">
        <v>-1.0759129999999999</v>
      </c>
      <c r="L338" s="1">
        <v>-0.7776843</v>
      </c>
      <c r="M338" s="1">
        <v>-0.47945569999999998</v>
      </c>
      <c r="N338">
        <v>-4.8861099999999998E-2</v>
      </c>
      <c r="O338">
        <v>-1.7043189999999999</v>
      </c>
      <c r="P338">
        <v>-1.2737240000000001</v>
      </c>
      <c r="Q338">
        <v>-0.97549549999999996</v>
      </c>
      <c r="R338">
        <v>-0.67726690000000001</v>
      </c>
      <c r="S338">
        <v>-0.24667230000000001</v>
      </c>
    </row>
    <row r="339" spans="1:19">
      <c r="A339" s="12" t="s">
        <v>25</v>
      </c>
      <c r="B339" s="14">
        <v>5</v>
      </c>
      <c r="C339" t="s">
        <v>63</v>
      </c>
      <c r="D339" t="s">
        <v>57</v>
      </c>
      <c r="E339" t="str">
        <f t="shared" si="5"/>
        <v>8/10/2012†5Aggregate50% Cycling</v>
      </c>
      <c r="F339">
        <v>7.9241700000000002</v>
      </c>
      <c r="G339">
        <v>7.9566730000000003</v>
      </c>
      <c r="H339">
        <v>8.9214959999999994</v>
      </c>
      <c r="I339">
        <v>69.446820000000002</v>
      </c>
      <c r="J339">
        <v>-0.73003169999999995</v>
      </c>
      <c r="K339">
        <v>-0.27951979999999998</v>
      </c>
      <c r="L339" s="1">
        <v>3.2503299999999999E-2</v>
      </c>
      <c r="M339" s="1">
        <v>0.34452640000000001</v>
      </c>
      <c r="N339">
        <v>0.79503829999999998</v>
      </c>
      <c r="O339">
        <v>0.2347909</v>
      </c>
      <c r="P339">
        <v>0.68530279999999999</v>
      </c>
      <c r="Q339">
        <v>0.99732589999999999</v>
      </c>
      <c r="R339">
        <v>1.3093490000000001</v>
      </c>
      <c r="S339">
        <v>1.7598609999999999</v>
      </c>
    </row>
    <row r="340" spans="1:19">
      <c r="A340" s="12" t="s">
        <v>25</v>
      </c>
      <c r="B340" s="14">
        <v>5</v>
      </c>
      <c r="C340" t="s">
        <v>63</v>
      </c>
      <c r="D340" t="s">
        <v>52</v>
      </c>
      <c r="E340" t="str">
        <f t="shared" si="5"/>
        <v>8/10/2012†5AggregateAll</v>
      </c>
      <c r="F340">
        <v>16.451779999999999</v>
      </c>
      <c r="G340">
        <v>15.71313</v>
      </c>
      <c r="H340">
        <v>16.490600000000001</v>
      </c>
      <c r="I340">
        <v>69.294929999999994</v>
      </c>
      <c r="J340">
        <v>-2.2311779999999999</v>
      </c>
      <c r="K340">
        <v>-1.3493809999999999</v>
      </c>
      <c r="L340" s="1">
        <v>-0.73865049999999999</v>
      </c>
      <c r="M340" s="1">
        <v>-0.12792029999999999</v>
      </c>
      <c r="N340">
        <v>0.75387729999999997</v>
      </c>
      <c r="O340">
        <v>-1.4537119999999999</v>
      </c>
      <c r="P340">
        <v>-0.57191499999999995</v>
      </c>
      <c r="Q340">
        <v>3.8815200000000001E-2</v>
      </c>
      <c r="R340">
        <v>0.6495455</v>
      </c>
      <c r="S340">
        <v>1.5313429999999999</v>
      </c>
    </row>
    <row r="341" spans="1:19">
      <c r="A341" s="12" t="s">
        <v>25</v>
      </c>
      <c r="B341" s="14">
        <v>5</v>
      </c>
      <c r="C341" t="s">
        <v>55</v>
      </c>
      <c r="D341" t="s">
        <v>58</v>
      </c>
      <c r="E341" t="str">
        <f t="shared" si="5"/>
        <v>8/10/2012†5Average Per Device100% Cycling</v>
      </c>
      <c r="F341">
        <v>0.58778730000000001</v>
      </c>
      <c r="G341">
        <v>0.53415480000000004</v>
      </c>
      <c r="H341">
        <v>0.52051289999999995</v>
      </c>
      <c r="I341">
        <v>69.160229999999999</v>
      </c>
      <c r="J341">
        <v>-0.1131283</v>
      </c>
      <c r="K341">
        <v>-7.7977699999999997E-2</v>
      </c>
      <c r="L341" s="1">
        <v>-5.36325E-2</v>
      </c>
      <c r="M341" s="1">
        <v>-2.9287299999999999E-2</v>
      </c>
      <c r="N341">
        <v>5.8633000000000001E-3</v>
      </c>
      <c r="O341">
        <v>-0.1267702</v>
      </c>
      <c r="P341">
        <v>-9.1619599999999995E-2</v>
      </c>
      <c r="Q341">
        <v>-6.7274399999999998E-2</v>
      </c>
      <c r="R341">
        <v>-4.2929200000000001E-2</v>
      </c>
      <c r="S341">
        <v>-7.7786000000000001E-3</v>
      </c>
    </row>
    <row r="342" spans="1:19">
      <c r="A342" s="12" t="s">
        <v>25</v>
      </c>
      <c r="B342" s="14">
        <v>5</v>
      </c>
      <c r="C342" t="s">
        <v>55</v>
      </c>
      <c r="D342" t="s">
        <v>57</v>
      </c>
      <c r="E342" t="str">
        <f t="shared" si="5"/>
        <v>8/10/2012†5Average Per Device50% Cycling</v>
      </c>
      <c r="F342">
        <v>0.63713129999999996</v>
      </c>
      <c r="G342">
        <v>0.63974470000000005</v>
      </c>
      <c r="H342">
        <v>0.71731990000000001</v>
      </c>
      <c r="I342">
        <v>69.446820000000002</v>
      </c>
      <c r="J342">
        <v>-6.8798399999999996E-2</v>
      </c>
      <c r="K342">
        <v>-2.6607800000000001E-2</v>
      </c>
      <c r="L342" s="1">
        <v>2.6134000000000001E-3</v>
      </c>
      <c r="M342" s="1">
        <v>3.1834500000000002E-2</v>
      </c>
      <c r="N342">
        <v>7.4025099999999996E-2</v>
      </c>
      <c r="O342">
        <v>8.7767999999999995E-3</v>
      </c>
      <c r="P342">
        <v>5.0967499999999999E-2</v>
      </c>
      <c r="Q342">
        <v>8.0188599999999999E-2</v>
      </c>
      <c r="R342">
        <v>0.1094097</v>
      </c>
      <c r="S342">
        <v>0.15160029999999999</v>
      </c>
    </row>
    <row r="343" spans="1:19">
      <c r="A343" s="12" t="s">
        <v>25</v>
      </c>
      <c r="B343" s="14">
        <v>5</v>
      </c>
      <c r="C343" t="s">
        <v>55</v>
      </c>
      <c r="D343" t="s">
        <v>52</v>
      </c>
      <c r="E343" t="str">
        <f t="shared" si="5"/>
        <v>8/10/2012†5Average Per DeviceAll</v>
      </c>
      <c r="F343">
        <v>0.61097900000000005</v>
      </c>
      <c r="G343">
        <v>0.58378200000000002</v>
      </c>
      <c r="H343">
        <v>0.61301220000000001</v>
      </c>
      <c r="I343">
        <v>69.294929999999994</v>
      </c>
      <c r="J343">
        <v>-9.2293200000000006E-2</v>
      </c>
      <c r="K343">
        <v>-5.3833800000000001E-2</v>
      </c>
      <c r="L343" s="1">
        <v>-2.71969E-2</v>
      </c>
      <c r="M343" s="1">
        <v>-5.6010000000000001E-4</v>
      </c>
      <c r="N343">
        <v>3.78994E-2</v>
      </c>
      <c r="O343">
        <v>-6.3063099999999997E-2</v>
      </c>
      <c r="P343">
        <v>-2.4603699999999999E-2</v>
      </c>
      <c r="Q343">
        <v>2.0332000000000002E-3</v>
      </c>
      <c r="R343">
        <v>2.86701E-2</v>
      </c>
      <c r="S343">
        <v>6.7129499999999995E-2</v>
      </c>
    </row>
    <row r="344" spans="1:19">
      <c r="A344" s="12" t="s">
        <v>25</v>
      </c>
      <c r="B344" s="14">
        <v>5</v>
      </c>
      <c r="C344" t="s">
        <v>54</v>
      </c>
      <c r="D344" t="s">
        <v>58</v>
      </c>
      <c r="E344" t="str">
        <f t="shared" si="5"/>
        <v>8/10/2012†5Average Per Premise100% Cycling</v>
      </c>
      <c r="F344">
        <v>0.6957603</v>
      </c>
      <c r="G344">
        <v>0.63227580000000005</v>
      </c>
      <c r="H344">
        <v>0.61612800000000001</v>
      </c>
      <c r="I344">
        <v>69.160229999999999</v>
      </c>
      <c r="J344">
        <v>-0.1229802</v>
      </c>
      <c r="K344">
        <v>-8.7829599999999994E-2</v>
      </c>
      <c r="L344" s="1">
        <v>-6.3484399999999996E-2</v>
      </c>
      <c r="M344" s="1">
        <v>-3.9139199999999999E-2</v>
      </c>
      <c r="N344">
        <v>-3.9887000000000004E-3</v>
      </c>
      <c r="O344">
        <v>-0.139128</v>
      </c>
      <c r="P344">
        <v>-0.1039775</v>
      </c>
      <c r="Q344">
        <v>-7.9632300000000003E-2</v>
      </c>
      <c r="R344">
        <v>-5.5287099999999999E-2</v>
      </c>
      <c r="S344">
        <v>-2.0136500000000002E-2</v>
      </c>
    </row>
    <row r="345" spans="1:19">
      <c r="A345" s="12" t="s">
        <v>25</v>
      </c>
      <c r="B345" s="14">
        <v>5</v>
      </c>
      <c r="C345" t="s">
        <v>54</v>
      </c>
      <c r="D345" t="s">
        <v>57</v>
      </c>
      <c r="E345" t="str">
        <f t="shared" si="5"/>
        <v>8/10/2012†5Average Per Premise50% Cycling</v>
      </c>
      <c r="F345">
        <v>0.74210240000000005</v>
      </c>
      <c r="G345">
        <v>0.74514639999999999</v>
      </c>
      <c r="H345">
        <v>0.83550250000000004</v>
      </c>
      <c r="I345">
        <v>69.446820000000002</v>
      </c>
      <c r="J345">
        <v>-6.8367800000000006E-2</v>
      </c>
      <c r="K345">
        <v>-2.6177200000000001E-2</v>
      </c>
      <c r="L345" s="1">
        <v>3.0439E-3</v>
      </c>
      <c r="M345" s="1">
        <v>3.2265099999999998E-2</v>
      </c>
      <c r="N345">
        <v>7.44557E-2</v>
      </c>
      <c r="O345">
        <v>2.1988299999999999E-2</v>
      </c>
      <c r="P345">
        <v>6.4178899999999997E-2</v>
      </c>
      <c r="Q345">
        <v>9.34001E-2</v>
      </c>
      <c r="R345">
        <v>0.1226212</v>
      </c>
      <c r="S345">
        <v>0.16481180000000001</v>
      </c>
    </row>
    <row r="346" spans="1:19">
      <c r="A346" s="12" t="s">
        <v>25</v>
      </c>
      <c r="B346" s="14">
        <v>5</v>
      </c>
      <c r="C346" t="s">
        <v>54</v>
      </c>
      <c r="D346" t="s">
        <v>52</v>
      </c>
      <c r="E346" t="str">
        <f t="shared" si="5"/>
        <v>8/10/2012†5Average Per PremiseAll</v>
      </c>
      <c r="F346">
        <v>0.71754110000000004</v>
      </c>
      <c r="G346">
        <v>0.68532499999999996</v>
      </c>
      <c r="H346">
        <v>0.71923400000000004</v>
      </c>
      <c r="I346">
        <v>69.294929999999994</v>
      </c>
      <c r="J346">
        <v>-9.7312399999999993E-2</v>
      </c>
      <c r="K346">
        <v>-5.8853000000000003E-2</v>
      </c>
      <c r="L346" s="1">
        <v>-3.2216099999999998E-2</v>
      </c>
      <c r="M346" s="1">
        <v>-5.5792000000000003E-3</v>
      </c>
      <c r="N346">
        <v>3.2880199999999998E-2</v>
      </c>
      <c r="O346">
        <v>-6.3403399999999999E-2</v>
      </c>
      <c r="P346">
        <v>-2.4944000000000001E-2</v>
      </c>
      <c r="Q346">
        <v>1.6929E-3</v>
      </c>
      <c r="R346">
        <v>2.8329799999999999E-2</v>
      </c>
      <c r="S346">
        <v>6.6789200000000007E-2</v>
      </c>
    </row>
    <row r="347" spans="1:19">
      <c r="A347" s="12" t="s">
        <v>25</v>
      </c>
      <c r="B347" s="14">
        <v>5</v>
      </c>
      <c r="C347" t="s">
        <v>56</v>
      </c>
      <c r="D347" t="s">
        <v>58</v>
      </c>
      <c r="E347" t="str">
        <f t="shared" si="5"/>
        <v>8/10/2012†5Average Per Ton100% Cycling</v>
      </c>
      <c r="F347">
        <v>0.1625423</v>
      </c>
      <c r="G347">
        <v>0.14771119999999999</v>
      </c>
      <c r="H347">
        <v>0.1439387</v>
      </c>
      <c r="I347">
        <v>69.160229999999999</v>
      </c>
      <c r="J347">
        <v>-7.4326900000000001E-2</v>
      </c>
      <c r="K347">
        <v>-3.9176299999999997E-2</v>
      </c>
      <c r="L347" s="1">
        <v>-1.48311E-2</v>
      </c>
      <c r="M347" s="1">
        <v>9.5140999999999993E-3</v>
      </c>
      <c r="N347">
        <v>4.4664599999999999E-2</v>
      </c>
      <c r="O347">
        <v>-7.8099299999999997E-2</v>
      </c>
      <c r="P347">
        <v>-4.2948699999999999E-2</v>
      </c>
      <c r="Q347">
        <v>-1.8603600000000001E-2</v>
      </c>
      <c r="R347">
        <v>5.7416000000000003E-3</v>
      </c>
      <c r="S347">
        <v>4.0892199999999997E-2</v>
      </c>
    </row>
    <row r="348" spans="1:19">
      <c r="A348" s="12" t="s">
        <v>25</v>
      </c>
      <c r="B348" s="14">
        <v>5</v>
      </c>
      <c r="C348" t="s">
        <v>56</v>
      </c>
      <c r="D348" t="s">
        <v>57</v>
      </c>
      <c r="E348" t="str">
        <f t="shared" si="5"/>
        <v>8/10/2012†5Average Per Ton50% Cycling</v>
      </c>
      <c r="F348">
        <v>0.1835561</v>
      </c>
      <c r="G348">
        <v>0.184309</v>
      </c>
      <c r="H348">
        <v>0.20665819999999999</v>
      </c>
      <c r="I348">
        <v>69.446820000000002</v>
      </c>
      <c r="J348">
        <v>-7.0658899999999997E-2</v>
      </c>
      <c r="K348">
        <v>-2.8468199999999999E-2</v>
      </c>
      <c r="L348" s="1">
        <v>7.5290000000000003E-4</v>
      </c>
      <c r="M348" s="1">
        <v>2.9974000000000001E-2</v>
      </c>
      <c r="N348">
        <v>7.2164699999999998E-2</v>
      </c>
      <c r="O348">
        <v>-4.8309699999999997E-2</v>
      </c>
      <c r="P348">
        <v>-6.1190000000000003E-3</v>
      </c>
      <c r="Q348">
        <v>2.31021E-2</v>
      </c>
      <c r="R348">
        <v>5.23232E-2</v>
      </c>
      <c r="S348">
        <v>9.4513899999999998E-2</v>
      </c>
    </row>
    <row r="349" spans="1:19">
      <c r="A349" s="12" t="s">
        <v>25</v>
      </c>
      <c r="B349" s="14">
        <v>5</v>
      </c>
      <c r="C349" t="s">
        <v>56</v>
      </c>
      <c r="D349" t="s">
        <v>52</v>
      </c>
      <c r="E349" t="str">
        <f t="shared" si="5"/>
        <v>8/10/2012†5Average Per TonAll</v>
      </c>
      <c r="F349">
        <v>0.17241880000000001</v>
      </c>
      <c r="G349">
        <v>0.16491210000000001</v>
      </c>
      <c r="H349">
        <v>0.17341690000000001</v>
      </c>
      <c r="I349">
        <v>69.294929999999994</v>
      </c>
      <c r="J349">
        <v>-7.2602899999999998E-2</v>
      </c>
      <c r="K349">
        <v>-3.41435E-2</v>
      </c>
      <c r="L349" s="1">
        <v>-7.5066000000000004E-3</v>
      </c>
      <c r="M349" s="1">
        <v>1.91302E-2</v>
      </c>
      <c r="N349">
        <v>5.7589700000000001E-2</v>
      </c>
      <c r="O349">
        <v>-6.4098199999999994E-2</v>
      </c>
      <c r="P349">
        <v>-2.56388E-2</v>
      </c>
      <c r="Q349">
        <v>9.9810000000000003E-4</v>
      </c>
      <c r="R349">
        <v>2.7635E-2</v>
      </c>
      <c r="S349">
        <v>6.6094399999999998E-2</v>
      </c>
    </row>
    <row r="350" spans="1:19">
      <c r="A350" s="12" t="s">
        <v>25</v>
      </c>
      <c r="B350" s="14">
        <v>6</v>
      </c>
      <c r="C350" t="s">
        <v>63</v>
      </c>
      <c r="D350" t="s">
        <v>58</v>
      </c>
      <c r="E350" t="str">
        <f t="shared" si="5"/>
        <v>8/10/2012†6Aggregate100% Cycling</v>
      </c>
      <c r="F350">
        <v>8.7742210000000007</v>
      </c>
      <c r="G350">
        <v>7.9526899999999996</v>
      </c>
      <c r="H350">
        <v>7.7495839999999996</v>
      </c>
      <c r="I350">
        <v>68.132909999999995</v>
      </c>
      <c r="J350">
        <v>-1.51908</v>
      </c>
      <c r="K350">
        <v>-1.106962</v>
      </c>
      <c r="L350" s="1">
        <v>-0.82153089999999995</v>
      </c>
      <c r="M350" s="1">
        <v>-0.53609960000000001</v>
      </c>
      <c r="N350">
        <v>-0.12398199999999999</v>
      </c>
      <c r="O350">
        <v>-1.7221850000000001</v>
      </c>
      <c r="P350">
        <v>-1.310068</v>
      </c>
      <c r="Q350">
        <v>-1.0246360000000001</v>
      </c>
      <c r="R350">
        <v>-0.73920509999999995</v>
      </c>
      <c r="S350">
        <v>-0.32708759999999998</v>
      </c>
    </row>
    <row r="351" spans="1:19">
      <c r="A351" s="12" t="s">
        <v>25</v>
      </c>
      <c r="B351" s="14">
        <v>6</v>
      </c>
      <c r="C351" t="s">
        <v>63</v>
      </c>
      <c r="D351" t="s">
        <v>57</v>
      </c>
      <c r="E351" t="str">
        <f t="shared" si="5"/>
        <v>8/10/2012†6Aggregate50% Cycling</v>
      </c>
      <c r="F351">
        <v>8.0929830000000003</v>
      </c>
      <c r="G351">
        <v>8.1004769999999997</v>
      </c>
      <c r="H351">
        <v>9.0827369999999998</v>
      </c>
      <c r="I351">
        <v>68.239450000000005</v>
      </c>
      <c r="J351">
        <v>-0.72751270000000001</v>
      </c>
      <c r="K351">
        <v>-0.29326540000000001</v>
      </c>
      <c r="L351" s="1">
        <v>7.4929999999999997E-3</v>
      </c>
      <c r="M351" s="1">
        <v>0.30825140000000001</v>
      </c>
      <c r="N351">
        <v>0.74249869999999996</v>
      </c>
      <c r="O351">
        <v>0.25474750000000002</v>
      </c>
      <c r="P351">
        <v>0.68899489999999997</v>
      </c>
      <c r="Q351">
        <v>0.98975329999999995</v>
      </c>
      <c r="R351">
        <v>1.2905120000000001</v>
      </c>
      <c r="S351">
        <v>1.7247589999999999</v>
      </c>
    </row>
    <row r="352" spans="1:19">
      <c r="A352" s="12" t="s">
        <v>25</v>
      </c>
      <c r="B352" s="14">
        <v>6</v>
      </c>
      <c r="C352" t="s">
        <v>63</v>
      </c>
      <c r="D352" t="s">
        <v>52</v>
      </c>
      <c r="E352" t="str">
        <f t="shared" si="5"/>
        <v>8/10/2012†6AggregateAll</v>
      </c>
      <c r="F352">
        <v>16.871289999999998</v>
      </c>
      <c r="G352">
        <v>16.06391</v>
      </c>
      <c r="H352">
        <v>16.853719999999999</v>
      </c>
      <c r="I352">
        <v>68.182980000000001</v>
      </c>
      <c r="J352">
        <v>-2.2411080000000001</v>
      </c>
      <c r="K352">
        <v>-1.394053</v>
      </c>
      <c r="L352" s="1">
        <v>-0.8073861</v>
      </c>
      <c r="M352" s="1">
        <v>-0.22071869999999999</v>
      </c>
      <c r="N352">
        <v>0.6263358</v>
      </c>
      <c r="O352">
        <v>-1.4512959999999999</v>
      </c>
      <c r="P352">
        <v>-0.60424160000000005</v>
      </c>
      <c r="Q352">
        <v>-1.7574200000000002E-2</v>
      </c>
      <c r="R352">
        <v>0.56909310000000002</v>
      </c>
      <c r="S352">
        <v>1.416148</v>
      </c>
    </row>
    <row r="353" spans="1:19">
      <c r="A353" s="12" t="s">
        <v>25</v>
      </c>
      <c r="B353" s="14">
        <v>6</v>
      </c>
      <c r="C353" t="s">
        <v>55</v>
      </c>
      <c r="D353" t="s">
        <v>58</v>
      </c>
      <c r="E353" t="str">
        <f t="shared" si="5"/>
        <v>8/10/2012†6Average Per Device100% Cycling</v>
      </c>
      <c r="F353">
        <v>0.60510819999999998</v>
      </c>
      <c r="G353">
        <v>0.54845180000000004</v>
      </c>
      <c r="H353">
        <v>0.53444480000000005</v>
      </c>
      <c r="I353">
        <v>68.132909999999995</v>
      </c>
      <c r="J353">
        <v>-0.11359909999999999</v>
      </c>
      <c r="K353">
        <v>-7.9956899999999997E-2</v>
      </c>
      <c r="L353" s="1">
        <v>-5.6656400000000003E-2</v>
      </c>
      <c r="M353" s="1">
        <v>-3.3355799999999998E-2</v>
      </c>
      <c r="N353">
        <v>2.8640000000000002E-4</v>
      </c>
      <c r="O353">
        <v>-0.1276062</v>
      </c>
      <c r="P353">
        <v>-9.3963900000000003E-2</v>
      </c>
      <c r="Q353">
        <v>-7.0663400000000001E-2</v>
      </c>
      <c r="R353">
        <v>-4.7362899999999999E-2</v>
      </c>
      <c r="S353">
        <v>-1.3720599999999999E-2</v>
      </c>
    </row>
    <row r="354" spans="1:19">
      <c r="A354" s="12" t="s">
        <v>25</v>
      </c>
      <c r="B354" s="14">
        <v>6</v>
      </c>
      <c r="C354" t="s">
        <v>55</v>
      </c>
      <c r="D354" t="s">
        <v>57</v>
      </c>
      <c r="E354" t="str">
        <f t="shared" si="5"/>
        <v>8/10/2012†6Average Per Device50% Cycling</v>
      </c>
      <c r="F354">
        <v>0.65070459999999997</v>
      </c>
      <c r="G354">
        <v>0.65130699999999997</v>
      </c>
      <c r="H354">
        <v>0.73028420000000005</v>
      </c>
      <c r="I354">
        <v>68.239450000000005</v>
      </c>
      <c r="J354">
        <v>-6.8231200000000006E-2</v>
      </c>
      <c r="K354">
        <v>-2.75637E-2</v>
      </c>
      <c r="L354" s="1">
        <v>6.0249999999999995E-4</v>
      </c>
      <c r="M354" s="1">
        <v>2.8768700000000001E-2</v>
      </c>
      <c r="N354">
        <v>6.9436100000000001E-2</v>
      </c>
      <c r="O354">
        <v>1.0746E-2</v>
      </c>
      <c r="P354">
        <v>5.1413500000000001E-2</v>
      </c>
      <c r="Q354">
        <v>7.9579700000000003E-2</v>
      </c>
      <c r="R354">
        <v>0.1077458</v>
      </c>
      <c r="S354">
        <v>0.1484133</v>
      </c>
    </row>
    <row r="355" spans="1:19">
      <c r="A355" s="12" t="s">
        <v>25</v>
      </c>
      <c r="B355" s="14">
        <v>6</v>
      </c>
      <c r="C355" t="s">
        <v>55</v>
      </c>
      <c r="D355" t="s">
        <v>52</v>
      </c>
      <c r="E355" t="str">
        <f t="shared" si="5"/>
        <v>8/10/2012†6Average Per DeviceAll</v>
      </c>
      <c r="F355">
        <v>0.6265385</v>
      </c>
      <c r="G355">
        <v>0.59679380000000004</v>
      </c>
      <c r="H355">
        <v>0.62648930000000003</v>
      </c>
      <c r="I355">
        <v>68.182980000000001</v>
      </c>
      <c r="J355">
        <v>-9.2276200000000003E-2</v>
      </c>
      <c r="K355">
        <v>-5.5332100000000002E-2</v>
      </c>
      <c r="L355" s="1">
        <v>-2.9744699999999999E-2</v>
      </c>
      <c r="M355" s="1">
        <v>-4.1573000000000001E-3</v>
      </c>
      <c r="N355">
        <v>3.2786799999999998E-2</v>
      </c>
      <c r="O355">
        <v>-6.25806E-2</v>
      </c>
      <c r="P355">
        <v>-2.56365E-2</v>
      </c>
      <c r="Q355">
        <v>-4.9200000000000003E-5</v>
      </c>
      <c r="R355">
        <v>2.55382E-2</v>
      </c>
      <c r="S355">
        <v>6.2482299999999998E-2</v>
      </c>
    </row>
    <row r="356" spans="1:19">
      <c r="A356" s="12" t="s">
        <v>25</v>
      </c>
      <c r="B356" s="14">
        <v>6</v>
      </c>
      <c r="C356" t="s">
        <v>54</v>
      </c>
      <c r="D356" t="s">
        <v>58</v>
      </c>
      <c r="E356" t="str">
        <f t="shared" si="5"/>
        <v>8/10/2012†6Average Per Premise100% Cycling</v>
      </c>
      <c r="F356">
        <v>0.71626290000000004</v>
      </c>
      <c r="G356">
        <v>0.64919919999999998</v>
      </c>
      <c r="H356">
        <v>0.63261909999999999</v>
      </c>
      <c r="I356">
        <v>68.132909999999995</v>
      </c>
      <c r="J356">
        <v>-0.12400650000000001</v>
      </c>
      <c r="K356">
        <v>-9.0364299999999995E-2</v>
      </c>
      <c r="L356" s="1">
        <v>-6.7063700000000004E-2</v>
      </c>
      <c r="M356" s="1">
        <v>-4.3763200000000002E-2</v>
      </c>
      <c r="N356">
        <v>-1.0121E-2</v>
      </c>
      <c r="O356">
        <v>-0.14058660000000001</v>
      </c>
      <c r="P356">
        <v>-0.10694430000000001</v>
      </c>
      <c r="Q356">
        <v>-8.3643800000000004E-2</v>
      </c>
      <c r="R356">
        <v>-6.0343300000000002E-2</v>
      </c>
      <c r="S356">
        <v>-2.6700999999999999E-2</v>
      </c>
    </row>
    <row r="357" spans="1:19">
      <c r="A357" s="12" t="s">
        <v>25</v>
      </c>
      <c r="B357" s="14">
        <v>6</v>
      </c>
      <c r="C357" t="s">
        <v>54</v>
      </c>
      <c r="D357" t="s">
        <v>57</v>
      </c>
      <c r="E357" t="str">
        <f t="shared" si="5"/>
        <v>8/10/2012†6Average Per Premise50% Cycling</v>
      </c>
      <c r="F357">
        <v>0.75791189999999997</v>
      </c>
      <c r="G357">
        <v>0.7586136</v>
      </c>
      <c r="H357">
        <v>0.85060279999999999</v>
      </c>
      <c r="I357">
        <v>68.239450000000005</v>
      </c>
      <c r="J357">
        <v>-6.8131899999999995E-2</v>
      </c>
      <c r="K357">
        <v>-2.74644E-2</v>
      </c>
      <c r="L357" s="1">
        <v>7.0169999999999998E-4</v>
      </c>
      <c r="M357" s="1">
        <v>2.8867899999999998E-2</v>
      </c>
      <c r="N357">
        <v>6.9535399999999997E-2</v>
      </c>
      <c r="O357">
        <v>2.3857199999999999E-2</v>
      </c>
      <c r="P357">
        <v>6.4524700000000004E-2</v>
      </c>
      <c r="Q357">
        <v>9.2690900000000007E-2</v>
      </c>
      <c r="R357">
        <v>0.1208571</v>
      </c>
      <c r="S357">
        <v>0.16152449999999999</v>
      </c>
    </row>
    <row r="358" spans="1:19">
      <c r="A358" s="12" t="s">
        <v>25</v>
      </c>
      <c r="B358" s="14">
        <v>6</v>
      </c>
      <c r="C358" t="s">
        <v>54</v>
      </c>
      <c r="D358" t="s">
        <v>52</v>
      </c>
      <c r="E358" t="str">
        <f t="shared" si="5"/>
        <v>8/10/2012†6Average Per PremiseAll</v>
      </c>
      <c r="F358">
        <v>0.73583799999999999</v>
      </c>
      <c r="G358">
        <v>0.70062400000000002</v>
      </c>
      <c r="H358">
        <v>0.73507149999999999</v>
      </c>
      <c r="I358">
        <v>68.182980000000001</v>
      </c>
      <c r="J358">
        <v>-9.7745499999999999E-2</v>
      </c>
      <c r="K358">
        <v>-6.0801399999999999E-2</v>
      </c>
      <c r="L358" s="1">
        <v>-3.5214000000000002E-2</v>
      </c>
      <c r="M358" s="1">
        <v>-9.6266000000000008E-3</v>
      </c>
      <c r="N358">
        <v>2.7317500000000002E-2</v>
      </c>
      <c r="O358">
        <v>-6.3297999999999993E-2</v>
      </c>
      <c r="P358">
        <v>-2.63539E-2</v>
      </c>
      <c r="Q358">
        <v>-7.6650000000000004E-4</v>
      </c>
      <c r="R358">
        <v>2.48209E-2</v>
      </c>
      <c r="S358">
        <v>6.1765E-2</v>
      </c>
    </row>
    <row r="359" spans="1:19">
      <c r="A359" s="12" t="s">
        <v>25</v>
      </c>
      <c r="B359" s="14">
        <v>6</v>
      </c>
      <c r="C359" t="s">
        <v>56</v>
      </c>
      <c r="D359" t="s">
        <v>58</v>
      </c>
      <c r="E359" t="str">
        <f t="shared" si="5"/>
        <v>8/10/2012†6Average Per Ton100% Cycling</v>
      </c>
      <c r="F359">
        <v>0.16733210000000001</v>
      </c>
      <c r="G359">
        <v>0.15166479999999999</v>
      </c>
      <c r="H359">
        <v>0.14779139999999999</v>
      </c>
      <c r="I359">
        <v>68.132909999999995</v>
      </c>
      <c r="J359">
        <v>-7.2610099999999997E-2</v>
      </c>
      <c r="K359">
        <v>-3.8967799999999997E-2</v>
      </c>
      <c r="L359" s="1">
        <v>-1.5667299999999999E-2</v>
      </c>
      <c r="M359" s="1">
        <v>7.6331999999999997E-3</v>
      </c>
      <c r="N359">
        <v>4.1275399999999997E-2</v>
      </c>
      <c r="O359">
        <v>-7.6483499999999996E-2</v>
      </c>
      <c r="P359">
        <v>-4.2841200000000003E-2</v>
      </c>
      <c r="Q359">
        <v>-1.9540700000000001E-2</v>
      </c>
      <c r="R359">
        <v>3.7598000000000002E-3</v>
      </c>
      <c r="S359">
        <v>3.7402100000000001E-2</v>
      </c>
    </row>
    <row r="360" spans="1:19">
      <c r="A360" s="12" t="s">
        <v>25</v>
      </c>
      <c r="B360" s="14">
        <v>6</v>
      </c>
      <c r="C360" t="s">
        <v>56</v>
      </c>
      <c r="D360" t="s">
        <v>57</v>
      </c>
      <c r="E360" t="str">
        <f t="shared" si="5"/>
        <v>8/10/2012†6Average Per Ton50% Cycling</v>
      </c>
      <c r="F360">
        <v>0.18746650000000001</v>
      </c>
      <c r="G360">
        <v>0.18764</v>
      </c>
      <c r="H360">
        <v>0.2103932</v>
      </c>
      <c r="I360">
        <v>68.239450000000005</v>
      </c>
      <c r="J360">
        <v>-6.8660100000000002E-2</v>
      </c>
      <c r="K360">
        <v>-2.7992599999999999E-2</v>
      </c>
      <c r="L360" s="1">
        <v>1.7359999999999999E-4</v>
      </c>
      <c r="M360" s="1">
        <v>2.8339699999999999E-2</v>
      </c>
      <c r="N360">
        <v>6.9007200000000005E-2</v>
      </c>
      <c r="O360">
        <v>-4.59069E-2</v>
      </c>
      <c r="P360">
        <v>-5.2395000000000002E-3</v>
      </c>
      <c r="Q360">
        <v>2.2926700000000001E-2</v>
      </c>
      <c r="R360">
        <v>5.1092899999999997E-2</v>
      </c>
      <c r="S360">
        <v>9.1760400000000006E-2</v>
      </c>
    </row>
    <row r="361" spans="1:19">
      <c r="A361" s="12" t="s">
        <v>25</v>
      </c>
      <c r="B361" s="14">
        <v>6</v>
      </c>
      <c r="C361" t="s">
        <v>56</v>
      </c>
      <c r="D361" t="s">
        <v>52</v>
      </c>
      <c r="E361" t="str">
        <f t="shared" si="5"/>
        <v>8/10/2012†6Average Per TonAll</v>
      </c>
      <c r="F361">
        <v>0.17679529999999999</v>
      </c>
      <c r="G361">
        <v>0.1685731</v>
      </c>
      <c r="H361">
        <v>0.17721419999999999</v>
      </c>
      <c r="I361">
        <v>68.182980000000001</v>
      </c>
      <c r="J361">
        <v>-7.07536E-2</v>
      </c>
      <c r="K361">
        <v>-3.3809499999999999E-2</v>
      </c>
      <c r="L361" s="1">
        <v>-8.2220999999999995E-3</v>
      </c>
      <c r="M361" s="1">
        <v>1.73653E-2</v>
      </c>
      <c r="N361">
        <v>5.4309400000000001E-2</v>
      </c>
      <c r="O361">
        <v>-6.2112500000000001E-2</v>
      </c>
      <c r="P361">
        <v>-2.51684E-2</v>
      </c>
      <c r="Q361">
        <v>4.1899999999999999E-4</v>
      </c>
      <c r="R361">
        <v>2.6006399999999999E-2</v>
      </c>
      <c r="S361">
        <v>6.2950500000000006E-2</v>
      </c>
    </row>
    <row r="362" spans="1:19">
      <c r="A362" s="12" t="s">
        <v>25</v>
      </c>
      <c r="B362" s="14">
        <v>7</v>
      </c>
      <c r="C362" t="s">
        <v>63</v>
      </c>
      <c r="D362" t="s">
        <v>58</v>
      </c>
      <c r="E362" t="str">
        <f t="shared" si="5"/>
        <v>8/10/2012†7Aggregate100% Cycling</v>
      </c>
      <c r="F362">
        <v>9.8604330000000004</v>
      </c>
      <c r="G362">
        <v>9.2486029999999992</v>
      </c>
      <c r="H362">
        <v>9.0124010000000006</v>
      </c>
      <c r="I362">
        <v>69.195499999999996</v>
      </c>
      <c r="J362">
        <v>-1.4510700000000001</v>
      </c>
      <c r="K362">
        <v>-0.95524010000000004</v>
      </c>
      <c r="L362" s="1">
        <v>-0.61182990000000004</v>
      </c>
      <c r="M362" s="1">
        <v>-0.26841959999999998</v>
      </c>
      <c r="N362">
        <v>0.22741020000000001</v>
      </c>
      <c r="O362">
        <v>-1.6872720000000001</v>
      </c>
      <c r="P362">
        <v>-1.1914419999999999</v>
      </c>
      <c r="Q362">
        <v>-0.84803200000000001</v>
      </c>
      <c r="R362">
        <v>-0.50462169999999995</v>
      </c>
      <c r="S362">
        <v>-8.7919000000000001E-3</v>
      </c>
    </row>
    <row r="363" spans="1:19">
      <c r="A363" s="12" t="s">
        <v>25</v>
      </c>
      <c r="B363" s="14">
        <v>7</v>
      </c>
      <c r="C363" t="s">
        <v>63</v>
      </c>
      <c r="D363" t="s">
        <v>57</v>
      </c>
      <c r="E363" t="str">
        <f t="shared" si="5"/>
        <v>8/10/2012†7Aggregate50% Cycling</v>
      </c>
      <c r="F363">
        <v>9.5741209999999999</v>
      </c>
      <c r="G363">
        <v>8.8721049999999995</v>
      </c>
      <c r="H363">
        <v>9.9479330000000008</v>
      </c>
      <c r="I363">
        <v>69.312160000000006</v>
      </c>
      <c r="J363">
        <v>-1.5376810000000001</v>
      </c>
      <c r="K363">
        <v>-1.043963</v>
      </c>
      <c r="L363" s="1">
        <v>-0.70201550000000001</v>
      </c>
      <c r="M363" s="1">
        <v>-0.360068</v>
      </c>
      <c r="N363">
        <v>0.13364989999999999</v>
      </c>
      <c r="O363">
        <v>-0.46185300000000001</v>
      </c>
      <c r="P363">
        <v>3.1864900000000002E-2</v>
      </c>
      <c r="Q363">
        <v>0.37381239999999999</v>
      </c>
      <c r="R363">
        <v>0.7157599</v>
      </c>
      <c r="S363">
        <v>1.2094780000000001</v>
      </c>
    </row>
    <row r="364" spans="1:19">
      <c r="A364" s="12" t="s">
        <v>25</v>
      </c>
      <c r="B364" s="14">
        <v>7</v>
      </c>
      <c r="C364" t="s">
        <v>63</v>
      </c>
      <c r="D364" t="s">
        <v>52</v>
      </c>
      <c r="E364" t="str">
        <f t="shared" si="5"/>
        <v>8/10/2012†7AggregateAll</v>
      </c>
      <c r="F364">
        <v>19.443549999999998</v>
      </c>
      <c r="G364">
        <v>18.128160000000001</v>
      </c>
      <c r="H364">
        <v>18.979569999999999</v>
      </c>
      <c r="I364">
        <v>69.250330000000005</v>
      </c>
      <c r="J364">
        <v>-2.9912589999999999</v>
      </c>
      <c r="K364">
        <v>-2.0011459999999999</v>
      </c>
      <c r="L364" s="1">
        <v>-1.315396</v>
      </c>
      <c r="M364" s="1">
        <v>-0.62964679999999995</v>
      </c>
      <c r="N364">
        <v>0.36046640000000002</v>
      </c>
      <c r="O364">
        <v>-2.13985</v>
      </c>
      <c r="P364">
        <v>-1.149737</v>
      </c>
      <c r="Q364">
        <v>-0.46398790000000001</v>
      </c>
      <c r="R364">
        <v>0.2217615</v>
      </c>
      <c r="S364">
        <v>1.211875</v>
      </c>
    </row>
    <row r="365" spans="1:19">
      <c r="A365" s="12" t="s">
        <v>25</v>
      </c>
      <c r="B365" s="14">
        <v>7</v>
      </c>
      <c r="C365" t="s">
        <v>55</v>
      </c>
      <c r="D365" t="s">
        <v>58</v>
      </c>
      <c r="E365" t="str">
        <f t="shared" si="5"/>
        <v>8/10/2012†7Average Per Device100% Cycling</v>
      </c>
      <c r="F365">
        <v>0.68001809999999996</v>
      </c>
      <c r="G365">
        <v>0.63782360000000005</v>
      </c>
      <c r="H365">
        <v>0.62153409999999998</v>
      </c>
      <c r="I365">
        <v>69.195499999999996</v>
      </c>
      <c r="J365">
        <v>-0.1107038</v>
      </c>
      <c r="K365">
        <v>-7.0227899999999996E-2</v>
      </c>
      <c r="L365" s="1">
        <v>-4.21944E-2</v>
      </c>
      <c r="M365" s="1">
        <v>-1.4160900000000001E-2</v>
      </c>
      <c r="N365">
        <v>2.6315000000000002E-2</v>
      </c>
      <c r="O365">
        <v>-0.1269933</v>
      </c>
      <c r="P365">
        <v>-8.6517399999999994E-2</v>
      </c>
      <c r="Q365">
        <v>-5.8484000000000001E-2</v>
      </c>
      <c r="R365">
        <v>-3.0450499999999998E-2</v>
      </c>
      <c r="S365">
        <v>1.00254E-2</v>
      </c>
    </row>
    <row r="366" spans="1:19">
      <c r="A366" s="12" t="s">
        <v>25</v>
      </c>
      <c r="B366" s="14">
        <v>7</v>
      </c>
      <c r="C366" t="s">
        <v>55</v>
      </c>
      <c r="D366" t="s">
        <v>57</v>
      </c>
      <c r="E366" t="str">
        <f t="shared" si="5"/>
        <v>8/10/2012†7Average Per Device50% Cycling</v>
      </c>
      <c r="F366">
        <v>0.76979330000000001</v>
      </c>
      <c r="G366">
        <v>0.71334869999999995</v>
      </c>
      <c r="H366">
        <v>0.79984909999999998</v>
      </c>
      <c r="I366">
        <v>69.312160000000006</v>
      </c>
      <c r="J366">
        <v>-0.13470509999999999</v>
      </c>
      <c r="K366">
        <v>-8.8468099999999994E-2</v>
      </c>
      <c r="L366" s="1">
        <v>-5.6444599999999998E-2</v>
      </c>
      <c r="M366" s="1">
        <v>-2.4421000000000002E-2</v>
      </c>
      <c r="N366">
        <v>2.1815899999999999E-2</v>
      </c>
      <c r="O366">
        <v>-4.8204700000000003E-2</v>
      </c>
      <c r="P366">
        <v>-1.9677000000000002E-3</v>
      </c>
      <c r="Q366">
        <v>3.0055800000000001E-2</v>
      </c>
      <c r="R366">
        <v>6.20794E-2</v>
      </c>
      <c r="S366">
        <v>0.1083163</v>
      </c>
    </row>
    <row r="367" spans="1:19">
      <c r="A367" s="12" t="s">
        <v>25</v>
      </c>
      <c r="B367" s="14">
        <v>7</v>
      </c>
      <c r="C367" t="s">
        <v>55</v>
      </c>
      <c r="D367" t="s">
        <v>52</v>
      </c>
      <c r="E367" t="str">
        <f t="shared" si="5"/>
        <v>8/10/2012†7Average Per DeviceAll</v>
      </c>
      <c r="F367">
        <v>0.72221239999999998</v>
      </c>
      <c r="G367">
        <v>0.67332040000000004</v>
      </c>
      <c r="H367">
        <v>0.70534220000000003</v>
      </c>
      <c r="I367">
        <v>69.250330000000005</v>
      </c>
      <c r="J367">
        <v>-0.12198440000000001</v>
      </c>
      <c r="K367">
        <v>-7.8800800000000004E-2</v>
      </c>
      <c r="L367" s="1">
        <v>-4.8891999999999998E-2</v>
      </c>
      <c r="M367" s="1">
        <v>-1.8983199999999999E-2</v>
      </c>
      <c r="N367">
        <v>2.42004E-2</v>
      </c>
      <c r="O367">
        <v>-8.9962700000000007E-2</v>
      </c>
      <c r="P367">
        <v>-4.6779099999999997E-2</v>
      </c>
      <c r="Q367">
        <v>-1.6870300000000001E-2</v>
      </c>
      <c r="R367">
        <v>1.3038599999999999E-2</v>
      </c>
      <c r="S367">
        <v>5.6222099999999997E-2</v>
      </c>
    </row>
    <row r="368" spans="1:19">
      <c r="A368" s="12" t="s">
        <v>25</v>
      </c>
      <c r="B368" s="14">
        <v>7</v>
      </c>
      <c r="C368" t="s">
        <v>54</v>
      </c>
      <c r="D368" t="s">
        <v>58</v>
      </c>
      <c r="E368" t="str">
        <f t="shared" si="5"/>
        <v>8/10/2012†7Average Per Premise100% Cycling</v>
      </c>
      <c r="F368">
        <v>0.80493329999999996</v>
      </c>
      <c r="G368">
        <v>0.75498799999999999</v>
      </c>
      <c r="H368">
        <v>0.73570619999999998</v>
      </c>
      <c r="I368">
        <v>69.195499999999996</v>
      </c>
      <c r="J368">
        <v>-0.1184547</v>
      </c>
      <c r="K368">
        <v>-7.7978800000000001E-2</v>
      </c>
      <c r="L368" s="1">
        <v>-4.9945299999999998E-2</v>
      </c>
      <c r="M368" s="1">
        <v>-2.1911799999999999E-2</v>
      </c>
      <c r="N368">
        <v>1.85641E-2</v>
      </c>
      <c r="O368">
        <v>-0.13773650000000001</v>
      </c>
      <c r="P368">
        <v>-9.7260600000000003E-2</v>
      </c>
      <c r="Q368">
        <v>-6.92271E-2</v>
      </c>
      <c r="R368">
        <v>-4.1193599999999997E-2</v>
      </c>
      <c r="S368">
        <v>-7.1770000000000004E-4</v>
      </c>
    </row>
    <row r="369" spans="1:19">
      <c r="A369" s="12" t="s">
        <v>25</v>
      </c>
      <c r="B369" s="14">
        <v>7</v>
      </c>
      <c r="C369" t="s">
        <v>54</v>
      </c>
      <c r="D369" t="s">
        <v>57</v>
      </c>
      <c r="E369" t="str">
        <f t="shared" si="5"/>
        <v>8/10/2012†7Average Per Premise50% Cycling</v>
      </c>
      <c r="F369">
        <v>0.89662120000000001</v>
      </c>
      <c r="G369">
        <v>0.83087710000000004</v>
      </c>
      <c r="H369">
        <v>0.93162889999999998</v>
      </c>
      <c r="I369">
        <v>69.312160000000006</v>
      </c>
      <c r="J369">
        <v>-0.14400460000000001</v>
      </c>
      <c r="K369">
        <v>-9.7767699999999999E-2</v>
      </c>
      <c r="L369" s="1">
        <v>-6.57441E-2</v>
      </c>
      <c r="M369" s="1">
        <v>-3.37205E-2</v>
      </c>
      <c r="N369">
        <v>1.25164E-2</v>
      </c>
      <c r="O369">
        <v>-4.3252800000000001E-2</v>
      </c>
      <c r="P369">
        <v>2.9841999999999998E-3</v>
      </c>
      <c r="Q369">
        <v>3.5007700000000003E-2</v>
      </c>
      <c r="R369">
        <v>6.7031300000000002E-2</v>
      </c>
      <c r="S369">
        <v>0.1132682</v>
      </c>
    </row>
    <row r="370" spans="1:19">
      <c r="A370" s="12" t="s">
        <v>25</v>
      </c>
      <c r="B370" s="14">
        <v>7</v>
      </c>
      <c r="C370" t="s">
        <v>54</v>
      </c>
      <c r="D370" t="s">
        <v>52</v>
      </c>
      <c r="E370" t="str">
        <f t="shared" si="5"/>
        <v>8/10/2012†7Average Per PremiseAll</v>
      </c>
      <c r="F370">
        <v>0.84802659999999996</v>
      </c>
      <c r="G370">
        <v>0.79065589999999997</v>
      </c>
      <c r="H370">
        <v>0.82778989999999997</v>
      </c>
      <c r="I370">
        <v>69.250330000000005</v>
      </c>
      <c r="J370">
        <v>-0.1304631</v>
      </c>
      <c r="K370">
        <v>-8.7279599999999999E-2</v>
      </c>
      <c r="L370" s="1">
        <v>-5.7370699999999997E-2</v>
      </c>
      <c r="M370" s="1">
        <v>-2.7461900000000001E-2</v>
      </c>
      <c r="N370">
        <v>1.5721700000000002E-2</v>
      </c>
      <c r="O370">
        <v>-9.3329099999999998E-2</v>
      </c>
      <c r="P370">
        <v>-5.0145599999999999E-2</v>
      </c>
      <c r="Q370">
        <v>-2.02367E-2</v>
      </c>
      <c r="R370">
        <v>9.6720999999999994E-3</v>
      </c>
      <c r="S370">
        <v>5.2855699999999999E-2</v>
      </c>
    </row>
    <row r="371" spans="1:19">
      <c r="A371" s="12" t="s">
        <v>25</v>
      </c>
      <c r="B371" s="14">
        <v>7</v>
      </c>
      <c r="C371" t="s">
        <v>56</v>
      </c>
      <c r="D371" t="s">
        <v>58</v>
      </c>
      <c r="E371" t="str">
        <f t="shared" si="5"/>
        <v>8/10/2012†7Average Per Ton100% Cycling</v>
      </c>
      <c r="F371">
        <v>0.18804709999999999</v>
      </c>
      <c r="G371">
        <v>0.17637900000000001</v>
      </c>
      <c r="H371">
        <v>0.17187440000000001</v>
      </c>
      <c r="I371">
        <v>69.195499999999996</v>
      </c>
      <c r="J371">
        <v>-8.0177499999999999E-2</v>
      </c>
      <c r="K371">
        <v>-3.9701599999999997E-2</v>
      </c>
      <c r="L371" s="1">
        <v>-1.1668100000000001E-2</v>
      </c>
      <c r="M371" s="1">
        <v>1.6365399999999999E-2</v>
      </c>
      <c r="N371">
        <v>5.6841299999999997E-2</v>
      </c>
      <c r="O371">
        <v>-8.4682099999999996E-2</v>
      </c>
      <c r="P371">
        <v>-4.4206200000000001E-2</v>
      </c>
      <c r="Q371">
        <v>-1.6172700000000002E-2</v>
      </c>
      <c r="R371">
        <v>1.1860799999999999E-2</v>
      </c>
      <c r="S371">
        <v>5.23367E-2</v>
      </c>
    </row>
    <row r="372" spans="1:19">
      <c r="A372" s="12" t="s">
        <v>25</v>
      </c>
      <c r="B372" s="14">
        <v>7</v>
      </c>
      <c r="C372" t="s">
        <v>56</v>
      </c>
      <c r="D372" t="s">
        <v>57</v>
      </c>
      <c r="E372" t="str">
        <f t="shared" si="5"/>
        <v>8/10/2012†7Average Per Ton50% Cycling</v>
      </c>
      <c r="F372">
        <v>0.22177569999999999</v>
      </c>
      <c r="G372">
        <v>0.20551410000000001</v>
      </c>
      <c r="H372">
        <v>0.23043469999999999</v>
      </c>
      <c r="I372">
        <v>69.312160000000006</v>
      </c>
      <c r="J372">
        <v>-9.4521999999999995E-2</v>
      </c>
      <c r="K372">
        <v>-4.8285099999999997E-2</v>
      </c>
      <c r="L372" s="1">
        <v>-1.6261500000000002E-2</v>
      </c>
      <c r="M372" s="1">
        <v>1.5762000000000002E-2</v>
      </c>
      <c r="N372">
        <v>6.1998900000000003E-2</v>
      </c>
      <c r="O372">
        <v>-6.9601499999999997E-2</v>
      </c>
      <c r="P372">
        <v>-2.33645E-2</v>
      </c>
      <c r="Q372">
        <v>8.659E-3</v>
      </c>
      <c r="R372">
        <v>4.0682599999999999E-2</v>
      </c>
      <c r="S372">
        <v>8.6919499999999997E-2</v>
      </c>
    </row>
    <row r="373" spans="1:19">
      <c r="A373" s="12" t="s">
        <v>25</v>
      </c>
      <c r="B373" s="14">
        <v>7</v>
      </c>
      <c r="C373" t="s">
        <v>56</v>
      </c>
      <c r="D373" t="s">
        <v>52</v>
      </c>
      <c r="E373" t="str">
        <f t="shared" si="5"/>
        <v>8/10/2012†7Average Per TonAll</v>
      </c>
      <c r="F373">
        <v>0.20389950000000001</v>
      </c>
      <c r="G373">
        <v>0.19007250000000001</v>
      </c>
      <c r="H373">
        <v>0.19939770000000001</v>
      </c>
      <c r="I373">
        <v>69.250330000000005</v>
      </c>
      <c r="J373">
        <v>-8.6919399999999994E-2</v>
      </c>
      <c r="K373">
        <v>-4.3735900000000001E-2</v>
      </c>
      <c r="L373" s="1">
        <v>-1.3827000000000001E-2</v>
      </c>
      <c r="M373" s="1">
        <v>1.60818E-2</v>
      </c>
      <c r="N373">
        <v>5.9265400000000003E-2</v>
      </c>
      <c r="O373">
        <v>-7.7594200000000002E-2</v>
      </c>
      <c r="P373">
        <v>-3.44106E-2</v>
      </c>
      <c r="Q373">
        <v>-4.5018000000000002E-3</v>
      </c>
      <c r="R373">
        <v>2.5406999999999999E-2</v>
      </c>
      <c r="S373">
        <v>6.8590600000000002E-2</v>
      </c>
    </row>
    <row r="374" spans="1:19">
      <c r="A374" s="12" t="s">
        <v>25</v>
      </c>
      <c r="B374" s="14">
        <v>8</v>
      </c>
      <c r="C374" t="s">
        <v>63</v>
      </c>
      <c r="D374" t="s">
        <v>58</v>
      </c>
      <c r="E374" t="str">
        <f t="shared" si="5"/>
        <v>8/10/2012†8Aggregate100% Cycling</v>
      </c>
      <c r="F374">
        <v>10.668710000000001</v>
      </c>
      <c r="G374">
        <v>10.105600000000001</v>
      </c>
      <c r="H374">
        <v>9.8475099999999998</v>
      </c>
      <c r="I374">
        <v>71.765870000000007</v>
      </c>
      <c r="J374">
        <v>-1.4573229999999999</v>
      </c>
      <c r="K374">
        <v>-0.9290138</v>
      </c>
      <c r="L374" s="1">
        <v>-0.56310870000000002</v>
      </c>
      <c r="M374" s="1">
        <v>-0.19720360000000001</v>
      </c>
      <c r="N374">
        <v>0.33110529999999999</v>
      </c>
      <c r="O374">
        <v>-1.7154119999999999</v>
      </c>
      <c r="P374">
        <v>-1.187103</v>
      </c>
      <c r="Q374">
        <v>-0.82119799999999998</v>
      </c>
      <c r="R374">
        <v>-0.4552928</v>
      </c>
      <c r="S374">
        <v>7.3015999999999998E-2</v>
      </c>
    </row>
    <row r="375" spans="1:19">
      <c r="A375" s="12" t="s">
        <v>25</v>
      </c>
      <c r="B375" s="14">
        <v>8</v>
      </c>
      <c r="C375" t="s">
        <v>63</v>
      </c>
      <c r="D375" t="s">
        <v>57</v>
      </c>
      <c r="E375" t="str">
        <f t="shared" si="5"/>
        <v>8/10/2012†8Aggregate50% Cycling</v>
      </c>
      <c r="F375">
        <v>10.289569999999999</v>
      </c>
      <c r="G375">
        <v>9.8033479999999997</v>
      </c>
      <c r="H375">
        <v>10.992100000000001</v>
      </c>
      <c r="I375">
        <v>72.226910000000004</v>
      </c>
      <c r="J375">
        <v>-1.435611</v>
      </c>
      <c r="K375">
        <v>-0.87470680000000001</v>
      </c>
      <c r="L375" s="1">
        <v>-0.4862262</v>
      </c>
      <c r="M375" s="1">
        <v>-9.7745600000000002E-2</v>
      </c>
      <c r="N375">
        <v>0.46315869999999998</v>
      </c>
      <c r="O375">
        <v>-0.24686089999999999</v>
      </c>
      <c r="P375">
        <v>0.31404339999999997</v>
      </c>
      <c r="Q375">
        <v>0.70252409999999998</v>
      </c>
      <c r="R375">
        <v>1.091005</v>
      </c>
      <c r="S375">
        <v>1.6519090000000001</v>
      </c>
    </row>
    <row r="376" spans="1:19">
      <c r="A376" s="12" t="s">
        <v>25</v>
      </c>
      <c r="B376" s="14">
        <v>8</v>
      </c>
      <c r="C376" t="s">
        <v>63</v>
      </c>
      <c r="D376" t="s">
        <v>52</v>
      </c>
      <c r="E376" t="str">
        <f t="shared" si="5"/>
        <v>8/10/2012†8AggregateAll</v>
      </c>
      <c r="F376">
        <v>20.967379999999999</v>
      </c>
      <c r="G376">
        <v>19.918089999999999</v>
      </c>
      <c r="H376">
        <v>20.861750000000001</v>
      </c>
      <c r="I376">
        <v>71.982560000000007</v>
      </c>
      <c r="J376">
        <v>-2.8944529999999999</v>
      </c>
      <c r="K376">
        <v>-1.8043169999999999</v>
      </c>
      <c r="L376" s="1">
        <v>-1.0492919999999999</v>
      </c>
      <c r="M376" s="1">
        <v>-0.29426750000000002</v>
      </c>
      <c r="N376">
        <v>0.79586860000000004</v>
      </c>
      <c r="O376">
        <v>-1.9507969999999999</v>
      </c>
      <c r="P376">
        <v>-0.86066039999999999</v>
      </c>
      <c r="Q376">
        <v>-0.10563549999999999</v>
      </c>
      <c r="R376">
        <v>0.64938940000000001</v>
      </c>
      <c r="S376">
        <v>1.739525</v>
      </c>
    </row>
    <row r="377" spans="1:19">
      <c r="A377" s="12" t="s">
        <v>25</v>
      </c>
      <c r="B377" s="14">
        <v>8</v>
      </c>
      <c r="C377" t="s">
        <v>55</v>
      </c>
      <c r="D377" t="s">
        <v>58</v>
      </c>
      <c r="E377" t="str">
        <f t="shared" si="5"/>
        <v>8/10/2012†8Average Per Device100% Cycling</v>
      </c>
      <c r="F377">
        <v>0.73576019999999998</v>
      </c>
      <c r="G377">
        <v>0.69692580000000004</v>
      </c>
      <c r="H377">
        <v>0.67912689999999998</v>
      </c>
      <c r="I377">
        <v>71.765870000000007</v>
      </c>
      <c r="J377">
        <v>-0.1118315</v>
      </c>
      <c r="K377">
        <v>-6.8704200000000007E-2</v>
      </c>
      <c r="L377" s="1">
        <v>-3.8834399999999998E-2</v>
      </c>
      <c r="M377" s="1">
        <v>-8.9645999999999997E-3</v>
      </c>
      <c r="N377">
        <v>3.4162699999999997E-2</v>
      </c>
      <c r="O377">
        <v>-0.12963040000000001</v>
      </c>
      <c r="P377">
        <v>-8.6503200000000002E-2</v>
      </c>
      <c r="Q377">
        <v>-5.66334E-2</v>
      </c>
      <c r="R377">
        <v>-2.6763499999999999E-2</v>
      </c>
      <c r="S377">
        <v>1.6363699999999998E-2</v>
      </c>
    </row>
    <row r="378" spans="1:19">
      <c r="A378" s="12" t="s">
        <v>25</v>
      </c>
      <c r="B378" s="14">
        <v>8</v>
      </c>
      <c r="C378" t="s">
        <v>55</v>
      </c>
      <c r="D378" t="s">
        <v>57</v>
      </c>
      <c r="E378" t="str">
        <f t="shared" si="5"/>
        <v>8/10/2012†8Average Per Device50% Cycling</v>
      </c>
      <c r="F378">
        <v>0.82731829999999995</v>
      </c>
      <c r="G378">
        <v>0.78822389999999998</v>
      </c>
      <c r="H378">
        <v>0.88380369999999997</v>
      </c>
      <c r="I378">
        <v>72.226910000000004</v>
      </c>
      <c r="J378">
        <v>-0.1280047</v>
      </c>
      <c r="K378">
        <v>-7.5475700000000007E-2</v>
      </c>
      <c r="L378" s="1">
        <v>-3.9094299999999998E-2</v>
      </c>
      <c r="M378" s="1">
        <v>-2.7128999999999999E-3</v>
      </c>
      <c r="N378">
        <v>4.9815999999999999E-2</v>
      </c>
      <c r="O378">
        <v>-3.2425000000000002E-2</v>
      </c>
      <c r="P378">
        <v>2.0104E-2</v>
      </c>
      <c r="Q378">
        <v>5.6485399999999998E-2</v>
      </c>
      <c r="R378">
        <v>9.2866799999999999E-2</v>
      </c>
      <c r="S378">
        <v>0.14539579999999999</v>
      </c>
    </row>
    <row r="379" spans="1:19">
      <c r="A379" s="12" t="s">
        <v>25</v>
      </c>
      <c r="B379" s="14">
        <v>8</v>
      </c>
      <c r="C379" t="s">
        <v>55</v>
      </c>
      <c r="D379" t="s">
        <v>52</v>
      </c>
      <c r="E379" t="str">
        <f t="shared" si="5"/>
        <v>8/10/2012†8Average Per DeviceAll</v>
      </c>
      <c r="F379">
        <v>0.7787925</v>
      </c>
      <c r="G379">
        <v>0.73983589999999999</v>
      </c>
      <c r="H379">
        <v>0.77532489999999998</v>
      </c>
      <c r="I379">
        <v>71.982560000000007</v>
      </c>
      <c r="J379">
        <v>-0.11943289999999999</v>
      </c>
      <c r="K379">
        <v>-7.1886800000000001E-2</v>
      </c>
      <c r="L379" s="1">
        <v>-3.8956600000000001E-2</v>
      </c>
      <c r="M379" s="1">
        <v>-6.0263000000000001E-3</v>
      </c>
      <c r="N379">
        <v>4.1519800000000003E-2</v>
      </c>
      <c r="O379">
        <v>-8.3943900000000002E-2</v>
      </c>
      <c r="P379">
        <v>-3.6397800000000001E-2</v>
      </c>
      <c r="Q379">
        <v>-3.4675000000000001E-3</v>
      </c>
      <c r="R379">
        <v>2.9462700000000001E-2</v>
      </c>
      <c r="S379">
        <v>7.7008800000000002E-2</v>
      </c>
    </row>
    <row r="380" spans="1:19">
      <c r="A380" s="12" t="s">
        <v>25</v>
      </c>
      <c r="B380" s="14">
        <v>8</v>
      </c>
      <c r="C380" t="s">
        <v>54</v>
      </c>
      <c r="D380" t="s">
        <v>58</v>
      </c>
      <c r="E380" t="str">
        <f t="shared" si="5"/>
        <v>8/10/2012†8Average Per Premise100% Cycling</v>
      </c>
      <c r="F380">
        <v>0.87091490000000005</v>
      </c>
      <c r="G380">
        <v>0.82494690000000004</v>
      </c>
      <c r="H380">
        <v>0.80387839999999999</v>
      </c>
      <c r="I380">
        <v>71.765870000000007</v>
      </c>
      <c r="J380">
        <v>-0.1189651</v>
      </c>
      <c r="K380">
        <v>-7.58379E-2</v>
      </c>
      <c r="L380" s="1">
        <v>-4.5968099999999998E-2</v>
      </c>
      <c r="M380" s="1">
        <v>-1.60982E-2</v>
      </c>
      <c r="N380">
        <v>2.7029000000000001E-2</v>
      </c>
      <c r="O380">
        <v>-0.14003360000000001</v>
      </c>
      <c r="P380">
        <v>-9.6906400000000004E-2</v>
      </c>
      <c r="Q380">
        <v>-6.7036600000000002E-2</v>
      </c>
      <c r="R380">
        <v>-3.71668E-2</v>
      </c>
      <c r="S380">
        <v>5.9604999999999997E-3</v>
      </c>
    </row>
    <row r="381" spans="1:19">
      <c r="A381" s="12" t="s">
        <v>25</v>
      </c>
      <c r="B381" s="14">
        <v>8</v>
      </c>
      <c r="C381" t="s">
        <v>54</v>
      </c>
      <c r="D381" t="s">
        <v>57</v>
      </c>
      <c r="E381" t="str">
        <f t="shared" si="5"/>
        <v>8/10/2012†8Average Per Premise50% Cycling</v>
      </c>
      <c r="F381">
        <v>0.96362380000000003</v>
      </c>
      <c r="G381">
        <v>0.91808840000000003</v>
      </c>
      <c r="H381">
        <v>1.029415</v>
      </c>
      <c r="I381">
        <v>72.226910000000004</v>
      </c>
      <c r="J381">
        <v>-0.1344457</v>
      </c>
      <c r="K381">
        <v>-8.1916699999999995E-2</v>
      </c>
      <c r="L381" s="1">
        <v>-4.5535300000000001E-2</v>
      </c>
      <c r="M381" s="1">
        <v>-9.1538999999999995E-3</v>
      </c>
      <c r="N381">
        <v>4.3374999999999997E-2</v>
      </c>
      <c r="O381">
        <v>-2.31186E-2</v>
      </c>
      <c r="P381">
        <v>2.94103E-2</v>
      </c>
      <c r="Q381">
        <v>6.5791699999999995E-2</v>
      </c>
      <c r="R381">
        <v>0.1021731</v>
      </c>
      <c r="S381">
        <v>0.15470210000000001</v>
      </c>
    </row>
    <row r="382" spans="1:19">
      <c r="A382" s="12" t="s">
        <v>25</v>
      </c>
      <c r="B382" s="14">
        <v>8</v>
      </c>
      <c r="C382" t="s">
        <v>54</v>
      </c>
      <c r="D382" t="s">
        <v>52</v>
      </c>
      <c r="E382" t="str">
        <f t="shared" si="5"/>
        <v>8/10/2012†8Average Per PremiseAll</v>
      </c>
      <c r="F382">
        <v>0.91448810000000003</v>
      </c>
      <c r="G382">
        <v>0.86872340000000003</v>
      </c>
      <c r="H382">
        <v>0.90988080000000005</v>
      </c>
      <c r="I382">
        <v>71.982560000000007</v>
      </c>
      <c r="J382">
        <v>-0.12624099999999999</v>
      </c>
      <c r="K382">
        <v>-7.8694899999999998E-2</v>
      </c>
      <c r="L382" s="1">
        <v>-4.5764699999999998E-2</v>
      </c>
      <c r="M382" s="1">
        <v>-1.2834399999999999E-2</v>
      </c>
      <c r="N382">
        <v>3.4711600000000002E-2</v>
      </c>
      <c r="O382">
        <v>-8.5083599999999995E-2</v>
      </c>
      <c r="P382">
        <v>-3.7537500000000001E-2</v>
      </c>
      <c r="Q382">
        <v>-4.6072999999999999E-3</v>
      </c>
      <c r="R382">
        <v>2.8323000000000001E-2</v>
      </c>
      <c r="S382">
        <v>7.5869000000000006E-2</v>
      </c>
    </row>
    <row r="383" spans="1:19">
      <c r="A383" s="12" t="s">
        <v>25</v>
      </c>
      <c r="B383" s="14">
        <v>8</v>
      </c>
      <c r="C383" t="s">
        <v>56</v>
      </c>
      <c r="D383" t="s">
        <v>58</v>
      </c>
      <c r="E383" t="str">
        <f t="shared" si="5"/>
        <v>8/10/2012†8Average Per Ton100% Cycling</v>
      </c>
      <c r="F383">
        <v>0.20346159999999999</v>
      </c>
      <c r="G383">
        <v>0.19272259999999999</v>
      </c>
      <c r="H383">
        <v>0.18780069999999999</v>
      </c>
      <c r="I383">
        <v>71.765870000000007</v>
      </c>
      <c r="J383">
        <v>-8.3736000000000005E-2</v>
      </c>
      <c r="K383">
        <v>-4.06088E-2</v>
      </c>
      <c r="L383" s="1">
        <v>-1.0739E-2</v>
      </c>
      <c r="M383" s="1">
        <v>1.91308E-2</v>
      </c>
      <c r="N383">
        <v>6.2258099999999997E-2</v>
      </c>
      <c r="O383">
        <v>-8.8658000000000001E-2</v>
      </c>
      <c r="P383">
        <v>-4.5530800000000003E-2</v>
      </c>
      <c r="Q383">
        <v>-1.5661000000000001E-2</v>
      </c>
      <c r="R383">
        <v>1.4208800000000001E-2</v>
      </c>
      <c r="S383">
        <v>5.7336100000000001E-2</v>
      </c>
    </row>
    <row r="384" spans="1:19">
      <c r="A384" s="12" t="s">
        <v>25</v>
      </c>
      <c r="B384" s="14">
        <v>8</v>
      </c>
      <c r="C384" t="s">
        <v>56</v>
      </c>
      <c r="D384" t="s">
        <v>57</v>
      </c>
      <c r="E384" t="str">
        <f t="shared" si="5"/>
        <v>8/10/2012†8Average Per Ton50% Cycling</v>
      </c>
      <c r="F384">
        <v>0.23834849999999999</v>
      </c>
      <c r="G384">
        <v>0.2270855</v>
      </c>
      <c r="H384">
        <v>0.25462180000000001</v>
      </c>
      <c r="I384">
        <v>72.226910000000004</v>
      </c>
      <c r="J384">
        <v>-0.1001734</v>
      </c>
      <c r="K384">
        <v>-4.7644400000000003E-2</v>
      </c>
      <c r="L384" s="1">
        <v>-1.1263E-2</v>
      </c>
      <c r="M384" s="1">
        <v>2.5118399999999999E-2</v>
      </c>
      <c r="N384">
        <v>7.7647400000000005E-2</v>
      </c>
      <c r="O384">
        <v>-7.2637099999999996E-2</v>
      </c>
      <c r="P384">
        <v>-2.01081E-2</v>
      </c>
      <c r="Q384">
        <v>1.6273300000000001E-2</v>
      </c>
      <c r="R384">
        <v>5.2654699999999999E-2</v>
      </c>
      <c r="S384">
        <v>0.1051837</v>
      </c>
    </row>
    <row r="385" spans="1:19">
      <c r="A385" s="12" t="s">
        <v>25</v>
      </c>
      <c r="B385" s="14">
        <v>8</v>
      </c>
      <c r="C385" t="s">
        <v>56</v>
      </c>
      <c r="D385" t="s">
        <v>52</v>
      </c>
      <c r="E385" t="str">
        <f t="shared" si="5"/>
        <v>8/10/2012†8Average Per TonAll</v>
      </c>
      <c r="F385">
        <v>0.21985840000000001</v>
      </c>
      <c r="G385">
        <v>0.20887320000000001</v>
      </c>
      <c r="H385">
        <v>0.2192066</v>
      </c>
      <c r="I385">
        <v>71.982560000000007</v>
      </c>
      <c r="J385">
        <v>-9.1461600000000004E-2</v>
      </c>
      <c r="K385">
        <v>-4.3915500000000003E-2</v>
      </c>
      <c r="L385" s="1">
        <v>-1.09853E-2</v>
      </c>
      <c r="M385" s="1">
        <v>2.1944999999999999E-2</v>
      </c>
      <c r="N385">
        <v>6.94911E-2</v>
      </c>
      <c r="O385">
        <v>-8.1128199999999998E-2</v>
      </c>
      <c r="P385">
        <v>-3.3582099999999997E-2</v>
      </c>
      <c r="Q385">
        <v>-6.5189999999999996E-4</v>
      </c>
      <c r="R385">
        <v>3.2278399999999999E-2</v>
      </c>
      <c r="S385">
        <v>7.9824500000000007E-2</v>
      </c>
    </row>
    <row r="386" spans="1:19">
      <c r="A386" s="12" t="s">
        <v>25</v>
      </c>
      <c r="B386" s="14">
        <v>9</v>
      </c>
      <c r="C386" t="s">
        <v>63</v>
      </c>
      <c r="D386" t="s">
        <v>58</v>
      </c>
      <c r="E386" t="str">
        <f t="shared" si="5"/>
        <v>8/10/2012†9Aggregate100% Cycling</v>
      </c>
      <c r="F386">
        <v>11.891550000000001</v>
      </c>
      <c r="G386">
        <v>11.60031</v>
      </c>
      <c r="H386">
        <v>11.30405</v>
      </c>
      <c r="I386">
        <v>76.74324</v>
      </c>
      <c r="J386">
        <v>-1.4551529999999999</v>
      </c>
      <c r="K386">
        <v>-0.76750309999999999</v>
      </c>
      <c r="L386" s="1">
        <v>-0.29123909999999997</v>
      </c>
      <c r="M386" s="1">
        <v>0.18502479999999999</v>
      </c>
      <c r="N386">
        <v>0.87267439999999996</v>
      </c>
      <c r="O386">
        <v>-1.7514149999999999</v>
      </c>
      <c r="P386">
        <v>-1.063766</v>
      </c>
      <c r="Q386">
        <v>-0.58750179999999996</v>
      </c>
      <c r="R386">
        <v>-0.1112378</v>
      </c>
      <c r="S386">
        <v>0.57641180000000003</v>
      </c>
    </row>
    <row r="387" spans="1:19">
      <c r="A387" s="12" t="s">
        <v>25</v>
      </c>
      <c r="B387" s="14">
        <v>9</v>
      </c>
      <c r="C387" t="s">
        <v>63</v>
      </c>
      <c r="D387" t="s">
        <v>57</v>
      </c>
      <c r="E387" t="str">
        <f t="shared" ref="E387:E450" si="6">CONCATENATE(A387,B387,C387,D387)</f>
        <v>8/10/2012†9Aggregate50% Cycling</v>
      </c>
      <c r="F387">
        <v>11.44411</v>
      </c>
      <c r="G387">
        <v>12.086499999999999</v>
      </c>
      <c r="H387">
        <v>13.552099999999999</v>
      </c>
      <c r="I387">
        <v>77.290059999999997</v>
      </c>
      <c r="J387">
        <v>-0.50625030000000004</v>
      </c>
      <c r="K387">
        <v>0.17237359999999999</v>
      </c>
      <c r="L387" s="1">
        <v>0.64238640000000002</v>
      </c>
      <c r="M387" s="1">
        <v>1.1123989999999999</v>
      </c>
      <c r="N387">
        <v>1.791023</v>
      </c>
      <c r="O387">
        <v>0.95935300000000001</v>
      </c>
      <c r="P387">
        <v>1.637977</v>
      </c>
      <c r="Q387">
        <v>2.10799</v>
      </c>
      <c r="R387">
        <v>2.5780020000000001</v>
      </c>
      <c r="S387">
        <v>3.2566259999999998</v>
      </c>
    </row>
    <row r="388" spans="1:19">
      <c r="A388" s="12" t="s">
        <v>25</v>
      </c>
      <c r="B388" s="14">
        <v>9</v>
      </c>
      <c r="C388" t="s">
        <v>63</v>
      </c>
      <c r="D388" t="s">
        <v>52</v>
      </c>
      <c r="E388" t="str">
        <f t="shared" si="6"/>
        <v>8/10/2012†9AggregateAll</v>
      </c>
      <c r="F388">
        <v>23.345580000000002</v>
      </c>
      <c r="G388">
        <v>23.70496</v>
      </c>
      <c r="H388">
        <v>24.890149999999998</v>
      </c>
      <c r="I388">
        <v>77.000240000000005</v>
      </c>
      <c r="J388">
        <v>-1.9543969999999999</v>
      </c>
      <c r="K388">
        <v>-0.58739490000000005</v>
      </c>
      <c r="L388" s="1">
        <v>0.35938629999999999</v>
      </c>
      <c r="M388" s="1">
        <v>1.3061670000000001</v>
      </c>
      <c r="N388">
        <v>2.6731690000000001</v>
      </c>
      <c r="O388">
        <v>-0.76920909999999998</v>
      </c>
      <c r="P388">
        <v>0.59779269999999995</v>
      </c>
      <c r="Q388">
        <v>1.5445739999999999</v>
      </c>
      <c r="R388">
        <v>2.491355</v>
      </c>
      <c r="S388">
        <v>3.8583569999999998</v>
      </c>
    </row>
    <row r="389" spans="1:19">
      <c r="A389" s="12" t="s">
        <v>25</v>
      </c>
      <c r="B389" s="14">
        <v>9</v>
      </c>
      <c r="C389" t="s">
        <v>55</v>
      </c>
      <c r="D389" t="s">
        <v>58</v>
      </c>
      <c r="E389" t="str">
        <f t="shared" si="6"/>
        <v>8/10/2012†9Average Per Device100% Cycling</v>
      </c>
      <c r="F389">
        <v>0.82009259999999995</v>
      </c>
      <c r="G389">
        <v>0.80000749999999998</v>
      </c>
      <c r="H389">
        <v>0.77957589999999999</v>
      </c>
      <c r="I389">
        <v>76.74324</v>
      </c>
      <c r="J389">
        <v>-0.1150984</v>
      </c>
      <c r="K389">
        <v>-5.8963799999999997E-2</v>
      </c>
      <c r="L389" s="1">
        <v>-2.0085100000000002E-2</v>
      </c>
      <c r="M389" s="1">
        <v>1.8793600000000001E-2</v>
      </c>
      <c r="N389">
        <v>7.4928300000000003E-2</v>
      </c>
      <c r="O389">
        <v>-0.13553000000000001</v>
      </c>
      <c r="P389">
        <v>-7.9395400000000005E-2</v>
      </c>
      <c r="Q389">
        <v>-4.0516700000000003E-2</v>
      </c>
      <c r="R389">
        <v>-1.6379999999999999E-3</v>
      </c>
      <c r="S389">
        <v>5.4496700000000002E-2</v>
      </c>
    </row>
    <row r="390" spans="1:19">
      <c r="A390" s="12" t="s">
        <v>25</v>
      </c>
      <c r="B390" s="14">
        <v>9</v>
      </c>
      <c r="C390" t="s">
        <v>55</v>
      </c>
      <c r="D390" t="s">
        <v>57</v>
      </c>
      <c r="E390" t="str">
        <f t="shared" si="6"/>
        <v>8/10/2012†9Average Per Device50% Cycling</v>
      </c>
      <c r="F390">
        <v>0.9201473</v>
      </c>
      <c r="G390">
        <v>0.97179749999999998</v>
      </c>
      <c r="H390">
        <v>1.089637</v>
      </c>
      <c r="I390">
        <v>77.290059999999997</v>
      </c>
      <c r="J390">
        <v>-5.5920200000000003E-2</v>
      </c>
      <c r="K390">
        <v>7.6331999999999997E-3</v>
      </c>
      <c r="L390" s="1">
        <v>5.16502E-2</v>
      </c>
      <c r="M390" s="1">
        <v>9.5667100000000005E-2</v>
      </c>
      <c r="N390">
        <v>0.15922059999999999</v>
      </c>
      <c r="O390">
        <v>6.1919500000000002E-2</v>
      </c>
      <c r="P390">
        <v>0.1254729</v>
      </c>
      <c r="Q390">
        <v>0.1694899</v>
      </c>
      <c r="R390">
        <v>0.2135068</v>
      </c>
      <c r="S390">
        <v>0.27706019999999998</v>
      </c>
    </row>
    <row r="391" spans="1:19">
      <c r="A391" s="12" t="s">
        <v>25</v>
      </c>
      <c r="B391" s="14">
        <v>9</v>
      </c>
      <c r="C391" t="s">
        <v>55</v>
      </c>
      <c r="D391" t="s">
        <v>52</v>
      </c>
      <c r="E391" t="str">
        <f t="shared" si="6"/>
        <v>8/10/2012†9Average Per DeviceAll</v>
      </c>
      <c r="F391">
        <v>0.86711830000000001</v>
      </c>
      <c r="G391">
        <v>0.8807488</v>
      </c>
      <c r="H391">
        <v>0.92530469999999998</v>
      </c>
      <c r="I391">
        <v>77.000240000000005</v>
      </c>
      <c r="J391">
        <v>-8.7284700000000007E-2</v>
      </c>
      <c r="K391">
        <v>-2.7663199999999999E-2</v>
      </c>
      <c r="L391" s="1">
        <v>1.36305E-2</v>
      </c>
      <c r="M391" s="1">
        <v>5.4924099999999997E-2</v>
      </c>
      <c r="N391">
        <v>0.1145456</v>
      </c>
      <c r="O391">
        <v>-4.2728799999999997E-2</v>
      </c>
      <c r="P391">
        <v>1.68927E-2</v>
      </c>
      <c r="Q391">
        <v>5.8186399999999999E-2</v>
      </c>
      <c r="R391">
        <v>9.9480100000000002E-2</v>
      </c>
      <c r="S391">
        <v>0.15910150000000001</v>
      </c>
    </row>
    <row r="392" spans="1:19">
      <c r="A392" s="12" t="s">
        <v>25</v>
      </c>
      <c r="B392" s="14">
        <v>9</v>
      </c>
      <c r="C392" t="s">
        <v>54</v>
      </c>
      <c r="D392" t="s">
        <v>58</v>
      </c>
      <c r="E392" t="str">
        <f t="shared" si="6"/>
        <v>8/10/2012†9Average Per Premise100% Cycling</v>
      </c>
      <c r="F392">
        <v>0.97073869999999995</v>
      </c>
      <c r="G392">
        <v>0.94696409999999998</v>
      </c>
      <c r="H392">
        <v>0.92277940000000003</v>
      </c>
      <c r="I392">
        <v>76.74324</v>
      </c>
      <c r="J392">
        <v>-0.118788</v>
      </c>
      <c r="K392">
        <v>-6.2653299999999995E-2</v>
      </c>
      <c r="L392" s="1">
        <v>-2.37746E-2</v>
      </c>
      <c r="M392" s="1">
        <v>1.5104100000000001E-2</v>
      </c>
      <c r="N392">
        <v>7.1238700000000002E-2</v>
      </c>
      <c r="O392">
        <v>-0.14297270000000001</v>
      </c>
      <c r="P392">
        <v>-8.6837999999999999E-2</v>
      </c>
      <c r="Q392">
        <v>-4.7959300000000003E-2</v>
      </c>
      <c r="R392">
        <v>-9.0805999999999994E-3</v>
      </c>
      <c r="S392">
        <v>4.7053999999999999E-2</v>
      </c>
    </row>
    <row r="393" spans="1:19">
      <c r="A393" s="12" t="s">
        <v>25</v>
      </c>
      <c r="B393" s="14">
        <v>9</v>
      </c>
      <c r="C393" t="s">
        <v>54</v>
      </c>
      <c r="D393" t="s">
        <v>57</v>
      </c>
      <c r="E393" t="str">
        <f t="shared" si="6"/>
        <v>8/10/2012†9Average Per Premise50% Cycling</v>
      </c>
      <c r="F393">
        <v>1.071747</v>
      </c>
      <c r="G393">
        <v>1.131907</v>
      </c>
      <c r="H393">
        <v>1.269161</v>
      </c>
      <c r="I393">
        <v>77.290059999999997</v>
      </c>
      <c r="J393">
        <v>-4.7410599999999997E-2</v>
      </c>
      <c r="K393">
        <v>1.6142900000000002E-2</v>
      </c>
      <c r="L393" s="1">
        <v>6.0159799999999999E-2</v>
      </c>
      <c r="M393" s="1">
        <v>0.1041767</v>
      </c>
      <c r="N393">
        <v>0.1677302</v>
      </c>
      <c r="O393">
        <v>8.9843900000000004E-2</v>
      </c>
      <c r="P393">
        <v>0.15339739999999999</v>
      </c>
      <c r="Q393">
        <v>0.19741429999999999</v>
      </c>
      <c r="R393">
        <v>0.24143120000000001</v>
      </c>
      <c r="S393">
        <v>0.3049847</v>
      </c>
    </row>
    <row r="394" spans="1:19">
      <c r="A394" s="12" t="s">
        <v>25</v>
      </c>
      <c r="B394" s="14">
        <v>9</v>
      </c>
      <c r="C394" t="s">
        <v>54</v>
      </c>
      <c r="D394" t="s">
        <v>52</v>
      </c>
      <c r="E394" t="str">
        <f t="shared" si="6"/>
        <v>8/10/2012†9Average Per PremiseAll</v>
      </c>
      <c r="F394">
        <v>1.018213</v>
      </c>
      <c r="G394">
        <v>1.033887</v>
      </c>
      <c r="H394">
        <v>1.0855790000000001</v>
      </c>
      <c r="I394">
        <v>77.000240000000005</v>
      </c>
      <c r="J394">
        <v>-8.52406E-2</v>
      </c>
      <c r="K394">
        <v>-2.5619099999999999E-2</v>
      </c>
      <c r="L394" s="1">
        <v>1.56746E-2</v>
      </c>
      <c r="M394" s="1">
        <v>5.6968199999999997E-2</v>
      </c>
      <c r="N394">
        <v>0.1165897</v>
      </c>
      <c r="O394">
        <v>-3.35489E-2</v>
      </c>
      <c r="P394">
        <v>2.6072600000000001E-2</v>
      </c>
      <c r="Q394">
        <v>6.7366300000000004E-2</v>
      </c>
      <c r="R394">
        <v>0.1086599</v>
      </c>
      <c r="S394">
        <v>0.1682814</v>
      </c>
    </row>
    <row r="395" spans="1:19">
      <c r="A395" s="12" t="s">
        <v>25</v>
      </c>
      <c r="B395" s="14">
        <v>9</v>
      </c>
      <c r="C395" t="s">
        <v>56</v>
      </c>
      <c r="D395" t="s">
        <v>58</v>
      </c>
      <c r="E395" t="str">
        <f t="shared" si="6"/>
        <v>8/10/2012†9Average Per Ton100% Cycling</v>
      </c>
      <c r="F395">
        <v>0.22678229999999999</v>
      </c>
      <c r="G395">
        <v>0.22122810000000001</v>
      </c>
      <c r="H395">
        <v>0.21557809999999999</v>
      </c>
      <c r="I395">
        <v>76.74324</v>
      </c>
      <c r="J395">
        <v>-0.1005675</v>
      </c>
      <c r="K395">
        <v>-4.4432899999999997E-2</v>
      </c>
      <c r="L395" s="1">
        <v>-5.5541999999999996E-3</v>
      </c>
      <c r="M395" s="1">
        <v>3.33245E-2</v>
      </c>
      <c r="N395">
        <v>8.9459200000000003E-2</v>
      </c>
      <c r="O395">
        <v>-0.10621750000000001</v>
      </c>
      <c r="P395">
        <v>-5.00829E-2</v>
      </c>
      <c r="Q395">
        <v>-1.1204199999999999E-2</v>
      </c>
      <c r="R395">
        <v>2.7674500000000001E-2</v>
      </c>
      <c r="S395">
        <v>8.38092E-2</v>
      </c>
    </row>
    <row r="396" spans="1:19">
      <c r="A396" s="12" t="s">
        <v>25</v>
      </c>
      <c r="B396" s="14">
        <v>9</v>
      </c>
      <c r="C396" t="s">
        <v>56</v>
      </c>
      <c r="D396" t="s">
        <v>57</v>
      </c>
      <c r="E396" t="str">
        <f t="shared" si="6"/>
        <v>8/10/2012†9Average Per Ton50% Cycling</v>
      </c>
      <c r="F396">
        <v>0.2650923</v>
      </c>
      <c r="G396">
        <v>0.27997260000000002</v>
      </c>
      <c r="H396">
        <v>0.31392189999999998</v>
      </c>
      <c r="I396">
        <v>77.290059999999997</v>
      </c>
      <c r="J396">
        <v>-9.2690099999999997E-2</v>
      </c>
      <c r="K396">
        <v>-2.9136700000000001E-2</v>
      </c>
      <c r="L396" s="1">
        <v>1.4880300000000001E-2</v>
      </c>
      <c r="M396" s="1">
        <v>5.8897199999999997E-2</v>
      </c>
      <c r="N396">
        <v>0.1224507</v>
      </c>
      <c r="O396">
        <v>-5.8740800000000003E-2</v>
      </c>
      <c r="P396">
        <v>4.8126999999999996E-3</v>
      </c>
      <c r="Q396">
        <v>4.8829600000000001E-2</v>
      </c>
      <c r="R396">
        <v>9.2846600000000001E-2</v>
      </c>
      <c r="S396">
        <v>0.15640000000000001</v>
      </c>
    </row>
    <row r="397" spans="1:19">
      <c r="A397" s="12" t="s">
        <v>25</v>
      </c>
      <c r="B397" s="14">
        <v>9</v>
      </c>
      <c r="C397" t="s">
        <v>56</v>
      </c>
      <c r="D397" t="s">
        <v>52</v>
      </c>
      <c r="E397" t="str">
        <f t="shared" si="6"/>
        <v>8/10/2012†9Average Per TonAll</v>
      </c>
      <c r="F397">
        <v>0.24478800000000001</v>
      </c>
      <c r="G397">
        <v>0.248838</v>
      </c>
      <c r="H397">
        <v>0.26179970000000002</v>
      </c>
      <c r="I397">
        <v>77.000240000000005</v>
      </c>
      <c r="J397">
        <v>-9.6865199999999999E-2</v>
      </c>
      <c r="K397">
        <v>-3.7243699999999998E-2</v>
      </c>
      <c r="L397" s="1">
        <v>4.0499999999999998E-3</v>
      </c>
      <c r="M397" s="1">
        <v>4.5343700000000001E-2</v>
      </c>
      <c r="N397">
        <v>0.10496519999999999</v>
      </c>
      <c r="O397">
        <v>-8.3903400000000003E-2</v>
      </c>
      <c r="P397">
        <v>-2.4282000000000001E-2</v>
      </c>
      <c r="Q397">
        <v>1.7011700000000001E-2</v>
      </c>
      <c r="R397">
        <v>5.83054E-2</v>
      </c>
      <c r="S397">
        <v>0.1179269</v>
      </c>
    </row>
    <row r="398" spans="1:19">
      <c r="A398" s="12" t="s">
        <v>25</v>
      </c>
      <c r="B398" s="14">
        <v>10</v>
      </c>
      <c r="C398" t="s">
        <v>63</v>
      </c>
      <c r="D398" t="s">
        <v>58</v>
      </c>
      <c r="E398" t="str">
        <f t="shared" si="6"/>
        <v>8/10/2012†10Aggregate100% Cycling</v>
      </c>
      <c r="F398">
        <v>12.67736</v>
      </c>
      <c r="G398">
        <v>12.85397</v>
      </c>
      <c r="H398">
        <v>12.525690000000001</v>
      </c>
      <c r="I398">
        <v>80.007080000000002</v>
      </c>
      <c r="J398">
        <v>-1.2413620000000001</v>
      </c>
      <c r="K398">
        <v>-0.40361069999999999</v>
      </c>
      <c r="L398" s="1">
        <v>0.1766133</v>
      </c>
      <c r="M398" s="1">
        <v>0.75683719999999999</v>
      </c>
      <c r="N398">
        <v>1.594589</v>
      </c>
      <c r="O398">
        <v>-1.569642</v>
      </c>
      <c r="P398">
        <v>-0.73189070000000001</v>
      </c>
      <c r="Q398">
        <v>-0.15166669999999999</v>
      </c>
      <c r="R398">
        <v>0.42855720000000003</v>
      </c>
      <c r="S398">
        <v>1.266308</v>
      </c>
    </row>
    <row r="399" spans="1:19">
      <c r="A399" s="12" t="s">
        <v>25</v>
      </c>
      <c r="B399" s="14">
        <v>10</v>
      </c>
      <c r="C399" t="s">
        <v>63</v>
      </c>
      <c r="D399" t="s">
        <v>57</v>
      </c>
      <c r="E399" t="str">
        <f t="shared" si="6"/>
        <v>8/10/2012†10Aggregate50% Cycling</v>
      </c>
      <c r="F399">
        <v>13.99633</v>
      </c>
      <c r="G399">
        <v>13.17778</v>
      </c>
      <c r="H399">
        <v>14.77571</v>
      </c>
      <c r="I399">
        <v>80.996719999999996</v>
      </c>
      <c r="J399">
        <v>-2.3142689999999999</v>
      </c>
      <c r="K399">
        <v>-1.4305859999999999</v>
      </c>
      <c r="L399" s="1">
        <v>-0.81855040000000001</v>
      </c>
      <c r="M399" s="1">
        <v>-0.20651449999999999</v>
      </c>
      <c r="N399">
        <v>0.6771682</v>
      </c>
      <c r="O399">
        <v>-0.71633709999999995</v>
      </c>
      <c r="P399">
        <v>0.16734560000000001</v>
      </c>
      <c r="Q399">
        <v>0.77938149999999995</v>
      </c>
      <c r="R399">
        <v>1.3914169999999999</v>
      </c>
      <c r="S399">
        <v>2.2751000000000001</v>
      </c>
    </row>
    <row r="400" spans="1:19">
      <c r="A400" s="12" t="s">
        <v>25</v>
      </c>
      <c r="B400" s="14">
        <v>10</v>
      </c>
      <c r="C400" t="s">
        <v>63</v>
      </c>
      <c r="D400" t="s">
        <v>52</v>
      </c>
      <c r="E400" t="str">
        <f t="shared" si="6"/>
        <v>8/10/2012†10AggregateAll</v>
      </c>
      <c r="F400">
        <v>26.700759999999999</v>
      </c>
      <c r="G400">
        <v>26.049890000000001</v>
      </c>
      <c r="H400">
        <v>27.336860000000001</v>
      </c>
      <c r="I400">
        <v>80.472210000000004</v>
      </c>
      <c r="J400">
        <v>-3.5669580000000001</v>
      </c>
      <c r="K400">
        <v>-1.844114</v>
      </c>
      <c r="L400" s="1">
        <v>-0.65087709999999999</v>
      </c>
      <c r="M400" s="1">
        <v>0.54235979999999995</v>
      </c>
      <c r="N400">
        <v>2.2652040000000002</v>
      </c>
      <c r="O400">
        <v>-2.2799870000000002</v>
      </c>
      <c r="P400">
        <v>-0.55714209999999997</v>
      </c>
      <c r="Q400">
        <v>0.63609470000000001</v>
      </c>
      <c r="R400">
        <v>1.829332</v>
      </c>
      <c r="S400">
        <v>3.5521760000000002</v>
      </c>
    </row>
    <row r="401" spans="1:19">
      <c r="A401" s="12" t="s">
        <v>25</v>
      </c>
      <c r="B401" s="14">
        <v>10</v>
      </c>
      <c r="C401" t="s">
        <v>55</v>
      </c>
      <c r="D401" t="s">
        <v>58</v>
      </c>
      <c r="E401" t="str">
        <f t="shared" si="6"/>
        <v>8/10/2012†10Average Per Device100% Cycling</v>
      </c>
      <c r="F401">
        <v>0.87428530000000004</v>
      </c>
      <c r="G401">
        <v>0.88646530000000001</v>
      </c>
      <c r="H401">
        <v>0.86382570000000003</v>
      </c>
      <c r="I401">
        <v>80.007080000000002</v>
      </c>
      <c r="J401">
        <v>-0.103573</v>
      </c>
      <c r="K401">
        <v>-3.51852E-2</v>
      </c>
      <c r="L401" s="1">
        <v>1.218E-2</v>
      </c>
      <c r="M401" s="1">
        <v>5.9545300000000002E-2</v>
      </c>
      <c r="N401">
        <v>0.12793309999999999</v>
      </c>
      <c r="O401">
        <v>-0.12621270000000001</v>
      </c>
      <c r="P401">
        <v>-5.7824800000000003E-2</v>
      </c>
      <c r="Q401">
        <v>-1.0459599999999999E-2</v>
      </c>
      <c r="R401">
        <v>3.6905599999999997E-2</v>
      </c>
      <c r="S401">
        <v>0.1052935</v>
      </c>
    </row>
    <row r="402" spans="1:19">
      <c r="A402" s="12" t="s">
        <v>25</v>
      </c>
      <c r="B402" s="14">
        <v>10</v>
      </c>
      <c r="C402" t="s">
        <v>55</v>
      </c>
      <c r="D402" t="s">
        <v>57</v>
      </c>
      <c r="E402" t="str">
        <f t="shared" si="6"/>
        <v>8/10/2012†10Average Per Device50% Cycling</v>
      </c>
      <c r="F402">
        <v>1.125354</v>
      </c>
      <c r="G402">
        <v>1.0595399999999999</v>
      </c>
      <c r="H402">
        <v>1.1880189999999999</v>
      </c>
      <c r="I402">
        <v>80.996719999999996</v>
      </c>
      <c r="J402">
        <v>-0.20588899999999999</v>
      </c>
      <c r="K402">
        <v>-0.1231317</v>
      </c>
      <c r="L402" s="1">
        <v>-6.5814300000000006E-2</v>
      </c>
      <c r="M402" s="1">
        <v>-8.4968000000000005E-3</v>
      </c>
      <c r="N402">
        <v>7.4260499999999993E-2</v>
      </c>
      <c r="O402">
        <v>-7.7409699999999998E-2</v>
      </c>
      <c r="P402">
        <v>5.3476000000000001E-3</v>
      </c>
      <c r="Q402">
        <v>6.2665100000000001E-2</v>
      </c>
      <c r="R402">
        <v>0.11998259999999999</v>
      </c>
      <c r="S402">
        <v>0.2027399</v>
      </c>
    </row>
    <row r="403" spans="1:19">
      <c r="A403" s="12" t="s">
        <v>25</v>
      </c>
      <c r="B403" s="14">
        <v>10</v>
      </c>
      <c r="C403" t="s">
        <v>55</v>
      </c>
      <c r="D403" t="s">
        <v>52</v>
      </c>
      <c r="E403" t="str">
        <f t="shared" si="6"/>
        <v>8/10/2012†10Average Per DeviceAll</v>
      </c>
      <c r="F403">
        <v>0.99228769999999999</v>
      </c>
      <c r="G403">
        <v>0.96781039999999996</v>
      </c>
      <c r="H403">
        <v>1.016197</v>
      </c>
      <c r="I403">
        <v>80.472210000000004</v>
      </c>
      <c r="J403">
        <v>-0.15166160000000001</v>
      </c>
      <c r="K403">
        <v>-7.6520099999999994E-2</v>
      </c>
      <c r="L403" s="1">
        <v>-2.44773E-2</v>
      </c>
      <c r="M403" s="1">
        <v>2.75655E-2</v>
      </c>
      <c r="N403">
        <v>0.10270700000000001</v>
      </c>
      <c r="O403">
        <v>-0.1032753</v>
      </c>
      <c r="P403">
        <v>-2.81338E-2</v>
      </c>
      <c r="Q403">
        <v>2.3909E-2</v>
      </c>
      <c r="R403">
        <v>7.59518E-2</v>
      </c>
      <c r="S403">
        <v>0.15109330000000001</v>
      </c>
    </row>
    <row r="404" spans="1:19">
      <c r="A404" s="12" t="s">
        <v>25</v>
      </c>
      <c r="B404" s="14">
        <v>10</v>
      </c>
      <c r="C404" t="s">
        <v>54</v>
      </c>
      <c r="D404" t="s">
        <v>58</v>
      </c>
      <c r="E404" t="str">
        <f t="shared" si="6"/>
        <v>8/10/2012†10Average Per Premise100% Cycling</v>
      </c>
      <c r="F404">
        <v>1.034886</v>
      </c>
      <c r="G404">
        <v>1.049304</v>
      </c>
      <c r="H404">
        <v>1.022505</v>
      </c>
      <c r="I404">
        <v>80.007080000000002</v>
      </c>
      <c r="J404">
        <v>-0.1013357</v>
      </c>
      <c r="K404">
        <v>-3.2947799999999999E-2</v>
      </c>
      <c r="L404" s="1">
        <v>1.44174E-2</v>
      </c>
      <c r="M404" s="1">
        <v>6.17826E-2</v>
      </c>
      <c r="N404">
        <v>0.13017049999999999</v>
      </c>
      <c r="O404">
        <v>-0.128134</v>
      </c>
      <c r="P404">
        <v>-5.9746199999999999E-2</v>
      </c>
      <c r="Q404">
        <v>-1.2381E-2</v>
      </c>
      <c r="R404">
        <v>3.4984300000000003E-2</v>
      </c>
      <c r="S404">
        <v>0.10337209999999999</v>
      </c>
    </row>
    <row r="405" spans="1:19">
      <c r="A405" s="12" t="s">
        <v>25</v>
      </c>
      <c r="B405" s="14">
        <v>10</v>
      </c>
      <c r="C405" t="s">
        <v>54</v>
      </c>
      <c r="D405" t="s">
        <v>57</v>
      </c>
      <c r="E405" t="str">
        <f t="shared" si="6"/>
        <v>8/10/2012†10Average Per Premise50% Cycling</v>
      </c>
      <c r="F405">
        <v>1.3107629999999999</v>
      </c>
      <c r="G405">
        <v>1.234105</v>
      </c>
      <c r="H405">
        <v>1.3837520000000001</v>
      </c>
      <c r="I405">
        <v>80.996719999999996</v>
      </c>
      <c r="J405">
        <v>-0.21673239999999999</v>
      </c>
      <c r="K405">
        <v>-0.13397510000000001</v>
      </c>
      <c r="L405" s="1">
        <v>-7.6657699999999995E-2</v>
      </c>
      <c r="M405" s="1">
        <v>-1.9340199999999998E-2</v>
      </c>
      <c r="N405">
        <v>6.3417100000000004E-2</v>
      </c>
      <c r="O405">
        <v>-6.70853E-2</v>
      </c>
      <c r="P405">
        <v>1.5671999999999998E-2</v>
      </c>
      <c r="Q405">
        <v>7.2989499999999999E-2</v>
      </c>
      <c r="R405">
        <v>0.1303069</v>
      </c>
      <c r="S405">
        <v>0.21306430000000001</v>
      </c>
    </row>
    <row r="406" spans="1:19">
      <c r="A406" s="12" t="s">
        <v>25</v>
      </c>
      <c r="B406" s="14">
        <v>10</v>
      </c>
      <c r="C406" t="s">
        <v>54</v>
      </c>
      <c r="D406" t="s">
        <v>52</v>
      </c>
      <c r="E406" t="str">
        <f t="shared" si="6"/>
        <v>8/10/2012†10Average Per PremiseAll</v>
      </c>
      <c r="F406">
        <v>1.1645479999999999</v>
      </c>
      <c r="G406">
        <v>1.1361600000000001</v>
      </c>
      <c r="H406">
        <v>1.192291</v>
      </c>
      <c r="I406">
        <v>80.472210000000004</v>
      </c>
      <c r="J406">
        <v>-0.15557219999999999</v>
      </c>
      <c r="K406">
        <v>-8.0430600000000005E-2</v>
      </c>
      <c r="L406" s="1">
        <v>-2.8387900000000001E-2</v>
      </c>
      <c r="M406" s="1">
        <v>2.36549E-2</v>
      </c>
      <c r="N406">
        <v>9.8796400000000006E-2</v>
      </c>
      <c r="O406">
        <v>-9.9441100000000004E-2</v>
      </c>
      <c r="P406">
        <v>-2.4299600000000001E-2</v>
      </c>
      <c r="Q406">
        <v>2.77431E-2</v>
      </c>
      <c r="R406">
        <v>7.9785900000000007E-2</v>
      </c>
      <c r="S406">
        <v>0.15492739999999999</v>
      </c>
    </row>
    <row r="407" spans="1:19">
      <c r="A407" s="12" t="s">
        <v>25</v>
      </c>
      <c r="B407" s="14">
        <v>10</v>
      </c>
      <c r="C407" t="s">
        <v>56</v>
      </c>
      <c r="D407" t="s">
        <v>58</v>
      </c>
      <c r="E407" t="str">
        <f t="shared" si="6"/>
        <v>8/10/2012†10Average Per Ton100% Cycling</v>
      </c>
      <c r="F407">
        <v>0.24176829999999999</v>
      </c>
      <c r="G407">
        <v>0.24513650000000001</v>
      </c>
      <c r="H407">
        <v>0.2388759</v>
      </c>
      <c r="I407">
        <v>80.007080000000002</v>
      </c>
      <c r="J407">
        <v>-0.1123849</v>
      </c>
      <c r="K407">
        <v>-4.3997099999999997E-2</v>
      </c>
      <c r="L407" s="1">
        <v>3.3682E-3</v>
      </c>
      <c r="M407" s="1">
        <v>5.0733399999999998E-2</v>
      </c>
      <c r="N407">
        <v>0.1191212</v>
      </c>
      <c r="O407">
        <v>-0.1186455</v>
      </c>
      <c r="P407">
        <v>-5.0257599999999999E-2</v>
      </c>
      <c r="Q407">
        <v>-2.8923999999999998E-3</v>
      </c>
      <c r="R407">
        <v>4.44728E-2</v>
      </c>
      <c r="S407">
        <v>0.11286069999999999</v>
      </c>
    </row>
    <row r="408" spans="1:19">
      <c r="A408" s="12" t="s">
        <v>25</v>
      </c>
      <c r="B408" s="14">
        <v>10</v>
      </c>
      <c r="C408" t="s">
        <v>56</v>
      </c>
      <c r="D408" t="s">
        <v>57</v>
      </c>
      <c r="E408" t="str">
        <f t="shared" si="6"/>
        <v>8/10/2012†10Average Per Ton50% Cycling</v>
      </c>
      <c r="F408">
        <v>0.3242119</v>
      </c>
      <c r="G408">
        <v>0.30525099999999999</v>
      </c>
      <c r="H408">
        <v>0.3422656</v>
      </c>
      <c r="I408">
        <v>80.996719999999996</v>
      </c>
      <c r="J408">
        <v>-0.1590357</v>
      </c>
      <c r="K408">
        <v>-7.6278399999999996E-2</v>
      </c>
      <c r="L408" s="1">
        <v>-1.8960999999999999E-2</v>
      </c>
      <c r="M408" s="1">
        <v>3.8356500000000002E-2</v>
      </c>
      <c r="N408">
        <v>0.12111379999999999</v>
      </c>
      <c r="O408">
        <v>-0.12202109999999999</v>
      </c>
      <c r="P408">
        <v>-3.9263800000000001E-2</v>
      </c>
      <c r="Q408">
        <v>1.8053699999999999E-2</v>
      </c>
      <c r="R408">
        <v>7.5371099999999996E-2</v>
      </c>
      <c r="S408">
        <v>0.1581284</v>
      </c>
    </row>
    <row r="409" spans="1:19">
      <c r="A409" s="12" t="s">
        <v>25</v>
      </c>
      <c r="B409" s="14">
        <v>10</v>
      </c>
      <c r="C409" t="s">
        <v>56</v>
      </c>
      <c r="D409" t="s">
        <v>52</v>
      </c>
      <c r="E409" t="str">
        <f t="shared" si="6"/>
        <v>8/10/2012†10Average Per TonAll</v>
      </c>
      <c r="F409">
        <v>0.28051680000000001</v>
      </c>
      <c r="G409">
        <v>0.27339029999999998</v>
      </c>
      <c r="H409">
        <v>0.28746899999999997</v>
      </c>
      <c r="I409">
        <v>80.472210000000004</v>
      </c>
      <c r="J409">
        <v>-0.13431080000000001</v>
      </c>
      <c r="K409">
        <v>-5.9169300000000001E-2</v>
      </c>
      <c r="L409" s="1">
        <v>-7.1265E-3</v>
      </c>
      <c r="M409" s="1">
        <v>4.4916299999999999E-2</v>
      </c>
      <c r="N409">
        <v>0.12005780000000001</v>
      </c>
      <c r="O409">
        <v>-0.12023200000000001</v>
      </c>
      <c r="P409">
        <v>-4.5090499999999999E-2</v>
      </c>
      <c r="Q409">
        <v>6.9522000000000004E-3</v>
      </c>
      <c r="R409">
        <v>5.8994999999999999E-2</v>
      </c>
      <c r="S409">
        <v>0.13413649999999999</v>
      </c>
    </row>
    <row r="410" spans="1:19">
      <c r="A410" s="12" t="s">
        <v>25</v>
      </c>
      <c r="B410" s="14">
        <v>11</v>
      </c>
      <c r="C410" t="s">
        <v>63</v>
      </c>
      <c r="D410" t="s">
        <v>58</v>
      </c>
      <c r="E410" t="str">
        <f t="shared" si="6"/>
        <v>8/10/2012†11Aggregate100% Cycling</v>
      </c>
      <c r="F410">
        <v>13.17948</v>
      </c>
      <c r="G410">
        <v>14.00521</v>
      </c>
      <c r="H410">
        <v>13.64753</v>
      </c>
      <c r="I410">
        <v>78.572090000000003</v>
      </c>
      <c r="J410">
        <v>-0.75201589999999996</v>
      </c>
      <c r="K410">
        <v>0.18013009999999999</v>
      </c>
      <c r="L410" s="1">
        <v>0.82573149999999995</v>
      </c>
      <c r="M410" s="1">
        <v>1.471333</v>
      </c>
      <c r="N410">
        <v>2.4034789999999999</v>
      </c>
      <c r="O410">
        <v>-1.1096980000000001</v>
      </c>
      <c r="P410">
        <v>-0.17755190000000001</v>
      </c>
      <c r="Q410">
        <v>0.46804960000000001</v>
      </c>
      <c r="R410">
        <v>1.1136509999999999</v>
      </c>
      <c r="S410">
        <v>2.0457969999999999</v>
      </c>
    </row>
    <row r="411" spans="1:19">
      <c r="A411" s="12" t="s">
        <v>25</v>
      </c>
      <c r="B411" s="14">
        <v>11</v>
      </c>
      <c r="C411" t="s">
        <v>63</v>
      </c>
      <c r="D411" t="s">
        <v>57</v>
      </c>
      <c r="E411" t="str">
        <f t="shared" si="6"/>
        <v>8/10/2012†11Aggregate50% Cycling</v>
      </c>
      <c r="F411">
        <v>16.64629</v>
      </c>
      <c r="G411">
        <v>14.33178</v>
      </c>
      <c r="H411">
        <v>16.06964</v>
      </c>
      <c r="I411">
        <v>79.222200000000001</v>
      </c>
      <c r="J411">
        <v>-4.1178229999999996</v>
      </c>
      <c r="K411">
        <v>-3.0524140000000002</v>
      </c>
      <c r="L411" s="1">
        <v>-2.3145150000000001</v>
      </c>
      <c r="M411" s="1">
        <v>-1.576616</v>
      </c>
      <c r="N411">
        <v>-0.51120759999999998</v>
      </c>
      <c r="O411">
        <v>-2.3799579999999998</v>
      </c>
      <c r="P411">
        <v>-1.314549</v>
      </c>
      <c r="Q411">
        <v>-0.57665040000000001</v>
      </c>
      <c r="R411">
        <v>0.16124849999999999</v>
      </c>
      <c r="S411">
        <v>1.2266570000000001</v>
      </c>
    </row>
    <row r="412" spans="1:19">
      <c r="A412" s="12" t="s">
        <v>25</v>
      </c>
      <c r="B412" s="14">
        <v>11</v>
      </c>
      <c r="C412" t="s">
        <v>63</v>
      </c>
      <c r="D412" t="s">
        <v>52</v>
      </c>
      <c r="E412" t="str">
        <f t="shared" si="6"/>
        <v>8/10/2012†11AggregateAll</v>
      </c>
      <c r="F412">
        <v>29.873190000000001</v>
      </c>
      <c r="G412">
        <v>28.35651</v>
      </c>
      <c r="H412">
        <v>29.75554</v>
      </c>
      <c r="I412">
        <v>78.87764</v>
      </c>
      <c r="J412">
        <v>-4.9016669999999998</v>
      </c>
      <c r="K412">
        <v>-2.9017879999999998</v>
      </c>
      <c r="L412" s="1">
        <v>-1.5166770000000001</v>
      </c>
      <c r="M412" s="1">
        <v>-0.13156680000000001</v>
      </c>
      <c r="N412">
        <v>1.8683129999999999</v>
      </c>
      <c r="O412">
        <v>-3.5026419999999998</v>
      </c>
      <c r="P412">
        <v>-1.5027630000000001</v>
      </c>
      <c r="Q412">
        <v>-0.1176523</v>
      </c>
      <c r="R412">
        <v>1.267458</v>
      </c>
      <c r="S412">
        <v>3.2673380000000001</v>
      </c>
    </row>
    <row r="413" spans="1:19">
      <c r="A413" s="12" t="s">
        <v>25</v>
      </c>
      <c r="B413" s="14">
        <v>11</v>
      </c>
      <c r="C413" t="s">
        <v>55</v>
      </c>
      <c r="D413" t="s">
        <v>58</v>
      </c>
      <c r="E413" t="str">
        <f t="shared" si="6"/>
        <v>8/10/2012†11Average Per Device100% Cycling</v>
      </c>
      <c r="F413">
        <v>0.90891370000000005</v>
      </c>
      <c r="G413">
        <v>0.96585969999999999</v>
      </c>
      <c r="H413">
        <v>0.94119240000000004</v>
      </c>
      <c r="I413">
        <v>78.572090000000003</v>
      </c>
      <c r="J413">
        <v>-7.1849700000000002E-2</v>
      </c>
      <c r="K413">
        <v>4.2437999999999998E-3</v>
      </c>
      <c r="L413" s="1">
        <v>5.6945999999999997E-2</v>
      </c>
      <c r="M413" s="1">
        <v>0.1096481</v>
      </c>
      <c r="N413">
        <v>0.18574170000000001</v>
      </c>
      <c r="O413">
        <v>-9.6517000000000006E-2</v>
      </c>
      <c r="P413">
        <v>-2.0423400000000001E-2</v>
      </c>
      <c r="Q413">
        <v>3.22787E-2</v>
      </c>
      <c r="R413">
        <v>8.4980899999999998E-2</v>
      </c>
      <c r="S413">
        <v>0.16107440000000001</v>
      </c>
    </row>
    <row r="414" spans="1:19">
      <c r="A414" s="12" t="s">
        <v>25</v>
      </c>
      <c r="B414" s="14">
        <v>11</v>
      </c>
      <c r="C414" t="s">
        <v>55</v>
      </c>
      <c r="D414" t="s">
        <v>57</v>
      </c>
      <c r="E414" t="str">
        <f t="shared" si="6"/>
        <v>8/10/2012†11Average Per Device50% Cycling</v>
      </c>
      <c r="F414">
        <v>1.3384210000000001</v>
      </c>
      <c r="G414">
        <v>1.152326</v>
      </c>
      <c r="H414">
        <v>1.2920560000000001</v>
      </c>
      <c r="I414">
        <v>79.222200000000001</v>
      </c>
      <c r="J414">
        <v>-0.35497590000000001</v>
      </c>
      <c r="K414">
        <v>-0.25519979999999998</v>
      </c>
      <c r="L414" s="1">
        <v>-0.18609519999999999</v>
      </c>
      <c r="M414" s="1">
        <v>-0.1169906</v>
      </c>
      <c r="N414">
        <v>-1.72146E-2</v>
      </c>
      <c r="O414">
        <v>-0.21524550000000001</v>
      </c>
      <c r="P414">
        <v>-0.1154694</v>
      </c>
      <c r="Q414">
        <v>-4.6364799999999998E-2</v>
      </c>
      <c r="R414">
        <v>2.2739800000000001E-2</v>
      </c>
      <c r="S414">
        <v>0.1225159</v>
      </c>
    </row>
    <row r="415" spans="1:19">
      <c r="A415" s="12" t="s">
        <v>25</v>
      </c>
      <c r="B415" s="14">
        <v>11</v>
      </c>
      <c r="C415" t="s">
        <v>55</v>
      </c>
      <c r="D415" t="s">
        <v>52</v>
      </c>
      <c r="E415" t="str">
        <f t="shared" si="6"/>
        <v>8/10/2012†11Average Per DeviceAll</v>
      </c>
      <c r="F415">
        <v>1.1107819999999999</v>
      </c>
      <c r="G415">
        <v>1.053499</v>
      </c>
      <c r="H415">
        <v>1.106098</v>
      </c>
      <c r="I415">
        <v>78.87764</v>
      </c>
      <c r="J415">
        <v>-0.20491899999999999</v>
      </c>
      <c r="K415">
        <v>-0.1176947</v>
      </c>
      <c r="L415" s="1">
        <v>-5.7283399999999998E-2</v>
      </c>
      <c r="M415" s="1">
        <v>3.1278999999999999E-3</v>
      </c>
      <c r="N415">
        <v>9.0352299999999997E-2</v>
      </c>
      <c r="O415">
        <v>-0.15231939999999999</v>
      </c>
      <c r="P415">
        <v>-6.5095E-2</v>
      </c>
      <c r="Q415">
        <v>-4.6836999999999998E-3</v>
      </c>
      <c r="R415">
        <v>5.5727600000000002E-2</v>
      </c>
      <c r="S415">
        <v>0.14295189999999999</v>
      </c>
    </row>
    <row r="416" spans="1:19">
      <c r="A416" s="12" t="s">
        <v>25</v>
      </c>
      <c r="B416" s="14">
        <v>11</v>
      </c>
      <c r="C416" t="s">
        <v>54</v>
      </c>
      <c r="D416" t="s">
        <v>58</v>
      </c>
      <c r="E416" t="str">
        <f t="shared" si="6"/>
        <v>8/10/2012†11Average Per Premise100% Cycling</v>
      </c>
      <c r="F416">
        <v>1.0758760000000001</v>
      </c>
      <c r="G416">
        <v>1.1432819999999999</v>
      </c>
      <c r="H416">
        <v>1.1140840000000001</v>
      </c>
      <c r="I416">
        <v>78.572090000000003</v>
      </c>
      <c r="J416">
        <v>-6.1389100000000002E-2</v>
      </c>
      <c r="K416">
        <v>1.4704500000000001E-2</v>
      </c>
      <c r="L416" s="1">
        <v>6.74067E-2</v>
      </c>
      <c r="M416" s="1">
        <v>0.1201088</v>
      </c>
      <c r="N416">
        <v>0.1962024</v>
      </c>
      <c r="O416">
        <v>-9.0587600000000004E-2</v>
      </c>
      <c r="P416">
        <v>-1.4494E-2</v>
      </c>
      <c r="Q416">
        <v>3.8208100000000002E-2</v>
      </c>
      <c r="R416">
        <v>9.0910299999999999E-2</v>
      </c>
      <c r="S416">
        <v>0.16700380000000001</v>
      </c>
    </row>
    <row r="417" spans="1:19">
      <c r="A417" s="12" t="s">
        <v>25</v>
      </c>
      <c r="B417" s="14">
        <v>11</v>
      </c>
      <c r="C417" t="s">
        <v>54</v>
      </c>
      <c r="D417" t="s">
        <v>57</v>
      </c>
      <c r="E417" t="str">
        <f t="shared" si="6"/>
        <v>8/10/2012†11Average Per Premise50% Cycling</v>
      </c>
      <c r="F417">
        <v>1.558934</v>
      </c>
      <c r="G417">
        <v>1.3421780000000001</v>
      </c>
      <c r="H417">
        <v>1.5049300000000001</v>
      </c>
      <c r="I417">
        <v>79.222200000000001</v>
      </c>
      <c r="J417">
        <v>-0.38563619999999998</v>
      </c>
      <c r="K417">
        <v>-0.28586010000000001</v>
      </c>
      <c r="L417" s="1">
        <v>-0.21675549999999999</v>
      </c>
      <c r="M417" s="1">
        <v>-0.1476509</v>
      </c>
      <c r="N417">
        <v>-4.7874800000000002E-2</v>
      </c>
      <c r="O417">
        <v>-0.22288430000000001</v>
      </c>
      <c r="P417">
        <v>-0.1231082</v>
      </c>
      <c r="Q417">
        <v>-5.4003599999999999E-2</v>
      </c>
      <c r="R417">
        <v>1.5101E-2</v>
      </c>
      <c r="S417">
        <v>0.1148771</v>
      </c>
    </row>
    <row r="418" spans="1:19">
      <c r="A418" s="12" t="s">
        <v>25</v>
      </c>
      <c r="B418" s="14">
        <v>11</v>
      </c>
      <c r="C418" t="s">
        <v>54</v>
      </c>
      <c r="D418" t="s">
        <v>52</v>
      </c>
      <c r="E418" t="str">
        <f t="shared" si="6"/>
        <v>8/10/2012†11Average Per PremiseAll</v>
      </c>
      <c r="F418">
        <v>1.302913</v>
      </c>
      <c r="G418">
        <v>1.2367630000000001</v>
      </c>
      <c r="H418">
        <v>1.297782</v>
      </c>
      <c r="I418">
        <v>78.87764</v>
      </c>
      <c r="J418">
        <v>-0.21378520000000001</v>
      </c>
      <c r="K418">
        <v>-0.1265609</v>
      </c>
      <c r="L418" s="1">
        <v>-6.6149600000000003E-2</v>
      </c>
      <c r="M418" s="1">
        <v>-5.7383E-3</v>
      </c>
      <c r="N418">
        <v>8.1486100000000006E-2</v>
      </c>
      <c r="O418">
        <v>-0.15276699999999999</v>
      </c>
      <c r="P418">
        <v>-6.5542699999999995E-2</v>
      </c>
      <c r="Q418">
        <v>-5.1314000000000004E-3</v>
      </c>
      <c r="R418">
        <v>5.52799E-2</v>
      </c>
      <c r="S418">
        <v>0.1425043</v>
      </c>
    </row>
    <row r="419" spans="1:19">
      <c r="A419" s="12" t="s">
        <v>25</v>
      </c>
      <c r="B419" s="14">
        <v>11</v>
      </c>
      <c r="C419" t="s">
        <v>56</v>
      </c>
      <c r="D419" t="s">
        <v>58</v>
      </c>
      <c r="E419" t="str">
        <f t="shared" si="6"/>
        <v>8/10/2012†11Average Per Ton100% Cycling</v>
      </c>
      <c r="F419">
        <v>0.25134420000000002</v>
      </c>
      <c r="G419">
        <v>0.26709159999999998</v>
      </c>
      <c r="H419">
        <v>0.26027030000000001</v>
      </c>
      <c r="I419">
        <v>78.572090000000003</v>
      </c>
      <c r="J419">
        <v>-0.1130483</v>
      </c>
      <c r="K419">
        <v>-3.6954800000000003E-2</v>
      </c>
      <c r="L419" s="1">
        <v>1.5747400000000002E-2</v>
      </c>
      <c r="M419" s="1">
        <v>6.8449599999999999E-2</v>
      </c>
      <c r="N419">
        <v>0.14454310000000001</v>
      </c>
      <c r="O419">
        <v>-0.11986960000000001</v>
      </c>
      <c r="P419">
        <v>-4.3776099999999998E-2</v>
      </c>
      <c r="Q419">
        <v>8.9260999999999993E-3</v>
      </c>
      <c r="R419">
        <v>6.1628299999999997E-2</v>
      </c>
      <c r="S419">
        <v>0.13772180000000001</v>
      </c>
    </row>
    <row r="420" spans="1:19">
      <c r="A420" s="12" t="s">
        <v>25</v>
      </c>
      <c r="B420" s="14">
        <v>11</v>
      </c>
      <c r="C420" t="s">
        <v>56</v>
      </c>
      <c r="D420" t="s">
        <v>57</v>
      </c>
      <c r="E420" t="str">
        <f t="shared" si="6"/>
        <v>8/10/2012†11Average Per Ton50% Cycling</v>
      </c>
      <c r="F420">
        <v>0.38559599999999999</v>
      </c>
      <c r="G420">
        <v>0.33198240000000001</v>
      </c>
      <c r="H420">
        <v>0.37223840000000002</v>
      </c>
      <c r="I420">
        <v>79.222200000000001</v>
      </c>
      <c r="J420">
        <v>-0.22249430000000001</v>
      </c>
      <c r="K420">
        <v>-0.1227182</v>
      </c>
      <c r="L420" s="1">
        <v>-5.3613599999999997E-2</v>
      </c>
      <c r="M420" s="1">
        <v>1.5491E-2</v>
      </c>
      <c r="N420">
        <v>0.1152671</v>
      </c>
      <c r="O420">
        <v>-0.18223829999999999</v>
      </c>
      <c r="P420">
        <v>-8.2462199999999999E-2</v>
      </c>
      <c r="Q420">
        <v>-1.3357600000000001E-2</v>
      </c>
      <c r="R420">
        <v>5.5746999999999998E-2</v>
      </c>
      <c r="S420">
        <v>0.1555231</v>
      </c>
    </row>
    <row r="421" spans="1:19">
      <c r="A421" s="12" t="s">
        <v>25</v>
      </c>
      <c r="B421" s="14">
        <v>11</v>
      </c>
      <c r="C421" t="s">
        <v>56</v>
      </c>
      <c r="D421" t="s">
        <v>52</v>
      </c>
      <c r="E421" t="str">
        <f t="shared" si="6"/>
        <v>8/10/2012†11Average Per TonAll</v>
      </c>
      <c r="F421">
        <v>0.31444260000000002</v>
      </c>
      <c r="G421">
        <v>0.29759029999999997</v>
      </c>
      <c r="H421">
        <v>0.31289529999999999</v>
      </c>
      <c r="I421">
        <v>78.87764</v>
      </c>
      <c r="J421">
        <v>-0.16448789999999999</v>
      </c>
      <c r="K421">
        <v>-7.7263600000000002E-2</v>
      </c>
      <c r="L421" s="1">
        <v>-1.6852300000000001E-2</v>
      </c>
      <c r="M421" s="1">
        <v>4.3559E-2</v>
      </c>
      <c r="N421">
        <v>0.13078339999999999</v>
      </c>
      <c r="O421">
        <v>-0.14918290000000001</v>
      </c>
      <c r="P421">
        <v>-6.19585E-2</v>
      </c>
      <c r="Q421">
        <v>-1.5472000000000001E-3</v>
      </c>
      <c r="R421">
        <v>5.8864100000000003E-2</v>
      </c>
      <c r="S421">
        <v>0.14608840000000001</v>
      </c>
    </row>
    <row r="422" spans="1:19">
      <c r="A422" s="12" t="s">
        <v>25</v>
      </c>
      <c r="B422" s="14">
        <v>12</v>
      </c>
      <c r="C422" t="s">
        <v>63</v>
      </c>
      <c r="D422" t="s">
        <v>58</v>
      </c>
      <c r="E422" t="str">
        <f t="shared" si="6"/>
        <v>8/10/2012†12Aggregate100% Cycling</v>
      </c>
      <c r="F422">
        <v>14.06317</v>
      </c>
      <c r="G422">
        <v>15.258240000000001</v>
      </c>
      <c r="H422">
        <v>14.86856</v>
      </c>
      <c r="I422">
        <v>84.209789999999998</v>
      </c>
      <c r="J422">
        <v>-0.53876950000000001</v>
      </c>
      <c r="K422">
        <v>0.48560189999999998</v>
      </c>
      <c r="L422" s="1">
        <v>1.1950780000000001</v>
      </c>
      <c r="M422" s="1">
        <v>1.904555</v>
      </c>
      <c r="N422">
        <v>2.9289260000000001</v>
      </c>
      <c r="O422">
        <v>-0.92845270000000002</v>
      </c>
      <c r="P422">
        <v>9.5918699999999996E-2</v>
      </c>
      <c r="Q422">
        <v>0.80539519999999998</v>
      </c>
      <c r="R422">
        <v>1.514872</v>
      </c>
      <c r="S422">
        <v>2.5392429999999999</v>
      </c>
    </row>
    <row r="423" spans="1:19">
      <c r="A423" s="12" t="s">
        <v>25</v>
      </c>
      <c r="B423" s="14">
        <v>12</v>
      </c>
      <c r="C423" t="s">
        <v>63</v>
      </c>
      <c r="D423" t="s">
        <v>57</v>
      </c>
      <c r="E423" t="str">
        <f t="shared" si="6"/>
        <v>8/10/2012†12Aggregate50% Cycling</v>
      </c>
      <c r="F423">
        <v>17.93712</v>
      </c>
      <c r="G423">
        <v>16.4358</v>
      </c>
      <c r="H423">
        <v>18.428799999999999</v>
      </c>
      <c r="I423">
        <v>85.186359999999993</v>
      </c>
      <c r="J423">
        <v>-3.472963</v>
      </c>
      <c r="K423">
        <v>-2.3081</v>
      </c>
      <c r="L423" s="1">
        <v>-1.50132</v>
      </c>
      <c r="M423" s="1">
        <v>-0.69453989999999999</v>
      </c>
      <c r="N423">
        <v>0.47032239999999997</v>
      </c>
      <c r="O423">
        <v>-1.4799640000000001</v>
      </c>
      <c r="P423">
        <v>-0.31510199999999999</v>
      </c>
      <c r="Q423">
        <v>0.49167810000000001</v>
      </c>
      <c r="R423">
        <v>1.2984579999999999</v>
      </c>
      <c r="S423">
        <v>2.4633210000000001</v>
      </c>
    </row>
    <row r="424" spans="1:19">
      <c r="A424" s="12" t="s">
        <v>25</v>
      </c>
      <c r="B424" s="14">
        <v>12</v>
      </c>
      <c r="C424" t="s">
        <v>63</v>
      </c>
      <c r="D424" t="s">
        <v>52</v>
      </c>
      <c r="E424" t="str">
        <f t="shared" si="6"/>
        <v>8/10/2012†12AggregateAll</v>
      </c>
      <c r="F424">
        <v>32.052489999999999</v>
      </c>
      <c r="G424">
        <v>31.72287</v>
      </c>
      <c r="H424">
        <v>33.347630000000002</v>
      </c>
      <c r="I424">
        <v>84.668779999999998</v>
      </c>
      <c r="J424">
        <v>-4.0393410000000003</v>
      </c>
      <c r="K424">
        <v>-1.847607</v>
      </c>
      <c r="L424" s="1">
        <v>-0.3296191</v>
      </c>
      <c r="M424" s="1">
        <v>1.188369</v>
      </c>
      <c r="N424">
        <v>3.3801030000000001</v>
      </c>
      <c r="O424">
        <v>-2.4145819999999998</v>
      </c>
      <c r="P424">
        <v>-0.22284860000000001</v>
      </c>
      <c r="Q424">
        <v>1.295139</v>
      </c>
      <c r="R424">
        <v>2.8131279999999999</v>
      </c>
      <c r="S424">
        <v>5.004861</v>
      </c>
    </row>
    <row r="425" spans="1:19">
      <c r="A425" s="12" t="s">
        <v>25</v>
      </c>
      <c r="B425" s="14">
        <v>12</v>
      </c>
      <c r="C425" t="s">
        <v>55</v>
      </c>
      <c r="D425" t="s">
        <v>58</v>
      </c>
      <c r="E425" t="str">
        <f t="shared" si="6"/>
        <v>8/10/2012†12Average Per Device100% Cycling</v>
      </c>
      <c r="F425">
        <v>0.96985659999999996</v>
      </c>
      <c r="G425">
        <v>1.0522739999999999</v>
      </c>
      <c r="H425">
        <v>1.0254000000000001</v>
      </c>
      <c r="I425">
        <v>84.209789999999998</v>
      </c>
      <c r="J425">
        <v>-5.9120899999999997E-2</v>
      </c>
      <c r="K425">
        <v>2.45013E-2</v>
      </c>
      <c r="L425" s="1">
        <v>8.2417699999999997E-2</v>
      </c>
      <c r="M425" s="1">
        <v>0.14033419999999999</v>
      </c>
      <c r="N425">
        <v>0.2239563</v>
      </c>
      <c r="O425">
        <v>-8.5995100000000005E-2</v>
      </c>
      <c r="P425">
        <v>-2.3728999999999998E-3</v>
      </c>
      <c r="Q425">
        <v>5.5543500000000003E-2</v>
      </c>
      <c r="R425">
        <v>0.11346000000000001</v>
      </c>
      <c r="S425">
        <v>0.19708210000000001</v>
      </c>
    </row>
    <row r="426" spans="1:19">
      <c r="A426" s="12" t="s">
        <v>25</v>
      </c>
      <c r="B426" s="14">
        <v>12</v>
      </c>
      <c r="C426" t="s">
        <v>55</v>
      </c>
      <c r="D426" t="s">
        <v>57</v>
      </c>
      <c r="E426" t="str">
        <f t="shared" si="6"/>
        <v>8/10/2012†12Average Per Device50% Cycling</v>
      </c>
      <c r="F426">
        <v>1.4422079999999999</v>
      </c>
      <c r="G426">
        <v>1.3214969999999999</v>
      </c>
      <c r="H426">
        <v>1.481741</v>
      </c>
      <c r="I426">
        <v>85.186359999999993</v>
      </c>
      <c r="J426">
        <v>-0.30535669999999998</v>
      </c>
      <c r="K426">
        <v>-0.19626679999999999</v>
      </c>
      <c r="L426" s="1">
        <v>-0.1207114</v>
      </c>
      <c r="M426" s="1">
        <v>-4.5156099999999998E-2</v>
      </c>
      <c r="N426">
        <v>6.3933799999999999E-2</v>
      </c>
      <c r="O426">
        <v>-0.14511260000000001</v>
      </c>
      <c r="P426">
        <v>-3.6022699999999998E-2</v>
      </c>
      <c r="Q426">
        <v>3.9532699999999997E-2</v>
      </c>
      <c r="R426">
        <v>0.115088</v>
      </c>
      <c r="S426">
        <v>0.22417799999999999</v>
      </c>
    </row>
    <row r="427" spans="1:19">
      <c r="A427" s="12" t="s">
        <v>25</v>
      </c>
      <c r="B427" s="14">
        <v>12</v>
      </c>
      <c r="C427" t="s">
        <v>55</v>
      </c>
      <c r="D427" t="s">
        <v>52</v>
      </c>
      <c r="E427" t="str">
        <f t="shared" si="6"/>
        <v>8/10/2012†12Average Per DeviceAll</v>
      </c>
      <c r="F427">
        <v>1.191862</v>
      </c>
      <c r="G427">
        <v>1.178809</v>
      </c>
      <c r="H427">
        <v>1.2398800000000001</v>
      </c>
      <c r="I427">
        <v>84.668779999999998</v>
      </c>
      <c r="J427">
        <v>-0.1748517</v>
      </c>
      <c r="K427">
        <v>-7.9259700000000002E-2</v>
      </c>
      <c r="L427" s="1">
        <v>-1.3053E-2</v>
      </c>
      <c r="M427" s="1">
        <v>5.3153800000000001E-2</v>
      </c>
      <c r="N427">
        <v>0.14874580000000001</v>
      </c>
      <c r="O427">
        <v>-0.1137803</v>
      </c>
      <c r="P427">
        <v>-1.8188300000000001E-2</v>
      </c>
      <c r="Q427">
        <v>4.8018400000000003E-2</v>
      </c>
      <c r="R427">
        <v>0.1142252</v>
      </c>
      <c r="S427">
        <v>0.20981720000000001</v>
      </c>
    </row>
    <row r="428" spans="1:19">
      <c r="A428" s="12" t="s">
        <v>25</v>
      </c>
      <c r="B428" s="14">
        <v>12</v>
      </c>
      <c r="C428" t="s">
        <v>54</v>
      </c>
      <c r="D428" t="s">
        <v>58</v>
      </c>
      <c r="E428" t="str">
        <f t="shared" si="6"/>
        <v>8/10/2012†12Average Per Premise100% Cycling</v>
      </c>
      <c r="F428">
        <v>1.148013</v>
      </c>
      <c r="G428">
        <v>1.245571</v>
      </c>
      <c r="H428">
        <v>1.21376</v>
      </c>
      <c r="I428">
        <v>84.209789999999998</v>
      </c>
      <c r="J428">
        <v>-4.3981199999999998E-2</v>
      </c>
      <c r="K428">
        <v>3.9641000000000003E-2</v>
      </c>
      <c r="L428" s="1">
        <v>9.7557400000000002E-2</v>
      </c>
      <c r="M428" s="1">
        <v>0.1554739</v>
      </c>
      <c r="N428">
        <v>0.239096</v>
      </c>
      <c r="O428">
        <v>-7.5792100000000001E-2</v>
      </c>
      <c r="P428">
        <v>7.8300999999999996E-3</v>
      </c>
      <c r="Q428">
        <v>6.5746499999999999E-2</v>
      </c>
      <c r="R428">
        <v>0.123663</v>
      </c>
      <c r="S428">
        <v>0.2072852</v>
      </c>
    </row>
    <row r="429" spans="1:19">
      <c r="A429" s="12" t="s">
        <v>25</v>
      </c>
      <c r="B429" s="14">
        <v>12</v>
      </c>
      <c r="C429" t="s">
        <v>54</v>
      </c>
      <c r="D429" t="s">
        <v>57</v>
      </c>
      <c r="E429" t="str">
        <f t="shared" si="6"/>
        <v>8/10/2012†12Average Per Premise50% Cycling</v>
      </c>
      <c r="F429">
        <v>1.6798200000000001</v>
      </c>
      <c r="G429">
        <v>1.539221</v>
      </c>
      <c r="H429">
        <v>1.7258659999999999</v>
      </c>
      <c r="I429">
        <v>85.186359999999993</v>
      </c>
      <c r="J429">
        <v>-0.3252447</v>
      </c>
      <c r="K429">
        <v>-0.21615470000000001</v>
      </c>
      <c r="L429" s="1">
        <v>-0.14059940000000001</v>
      </c>
      <c r="M429" s="1">
        <v>-6.5044000000000005E-2</v>
      </c>
      <c r="N429">
        <v>4.4045899999999999E-2</v>
      </c>
      <c r="O429">
        <v>-0.13859940000000001</v>
      </c>
      <c r="P429">
        <v>-2.9509500000000001E-2</v>
      </c>
      <c r="Q429">
        <v>4.6045900000000001E-2</v>
      </c>
      <c r="R429">
        <v>0.1216013</v>
      </c>
      <c r="S429">
        <v>0.23069120000000001</v>
      </c>
    </row>
    <row r="430" spans="1:19">
      <c r="A430" s="12" t="s">
        <v>25</v>
      </c>
      <c r="B430" s="14">
        <v>12</v>
      </c>
      <c r="C430" t="s">
        <v>54</v>
      </c>
      <c r="D430" t="s">
        <v>52</v>
      </c>
      <c r="E430" t="str">
        <f t="shared" si="6"/>
        <v>8/10/2012†12Average Per PremiseAll</v>
      </c>
      <c r="F430">
        <v>1.3979630000000001</v>
      </c>
      <c r="G430">
        <v>1.383586</v>
      </c>
      <c r="H430">
        <v>1.45445</v>
      </c>
      <c r="I430">
        <v>84.668779999999998</v>
      </c>
      <c r="J430">
        <v>-0.176175</v>
      </c>
      <c r="K430">
        <v>-8.0583000000000002E-2</v>
      </c>
      <c r="L430" s="1">
        <v>-1.43763E-2</v>
      </c>
      <c r="M430" s="1">
        <v>5.1830500000000002E-2</v>
      </c>
      <c r="N430">
        <v>0.14742250000000001</v>
      </c>
      <c r="O430">
        <v>-0.1053115</v>
      </c>
      <c r="P430">
        <v>-9.7195000000000007E-3</v>
      </c>
      <c r="Q430">
        <v>5.6487200000000001E-2</v>
      </c>
      <c r="R430">
        <v>0.122694</v>
      </c>
      <c r="S430">
        <v>0.21828600000000001</v>
      </c>
    </row>
    <row r="431" spans="1:19">
      <c r="A431" s="12" t="s">
        <v>25</v>
      </c>
      <c r="B431" s="14">
        <v>12</v>
      </c>
      <c r="C431" t="s">
        <v>56</v>
      </c>
      <c r="D431" t="s">
        <v>58</v>
      </c>
      <c r="E431" t="str">
        <f t="shared" si="6"/>
        <v>8/10/2012†12Average Per Ton100% Cycling</v>
      </c>
      <c r="F431">
        <v>0.26819690000000002</v>
      </c>
      <c r="G431">
        <v>0.29098810000000003</v>
      </c>
      <c r="H431">
        <v>0.28355649999999999</v>
      </c>
      <c r="I431">
        <v>84.209789999999998</v>
      </c>
      <c r="J431">
        <v>-0.1187474</v>
      </c>
      <c r="K431">
        <v>-3.5125299999999998E-2</v>
      </c>
      <c r="L431" s="1">
        <v>2.2791200000000001E-2</v>
      </c>
      <c r="M431" s="1">
        <v>8.0707600000000004E-2</v>
      </c>
      <c r="N431">
        <v>0.1643298</v>
      </c>
      <c r="O431">
        <v>-0.12617900000000001</v>
      </c>
      <c r="P431">
        <v>-4.2556900000000002E-2</v>
      </c>
      <c r="Q431">
        <v>1.5359599999999999E-2</v>
      </c>
      <c r="R431">
        <v>7.3275999999999994E-2</v>
      </c>
      <c r="S431">
        <v>0.15689819999999999</v>
      </c>
    </row>
    <row r="432" spans="1:19">
      <c r="A432" s="12" t="s">
        <v>25</v>
      </c>
      <c r="B432" s="14">
        <v>12</v>
      </c>
      <c r="C432" t="s">
        <v>56</v>
      </c>
      <c r="D432" t="s">
        <v>57</v>
      </c>
      <c r="E432" t="str">
        <f t="shared" si="6"/>
        <v>8/10/2012†12Average Per Ton50% Cycling</v>
      </c>
      <c r="F432">
        <v>0.4154968</v>
      </c>
      <c r="G432">
        <v>0.38072010000000001</v>
      </c>
      <c r="H432">
        <v>0.42688609999999999</v>
      </c>
      <c r="I432">
        <v>85.186359999999993</v>
      </c>
      <c r="J432">
        <v>-0.21942200000000001</v>
      </c>
      <c r="K432">
        <v>-0.110332</v>
      </c>
      <c r="L432" s="1">
        <v>-3.4776700000000001E-2</v>
      </c>
      <c r="M432" s="1">
        <v>4.0778700000000001E-2</v>
      </c>
      <c r="N432">
        <v>0.14986859999999999</v>
      </c>
      <c r="O432">
        <v>-0.17325599999999999</v>
      </c>
      <c r="P432">
        <v>-6.4166100000000004E-2</v>
      </c>
      <c r="Q432">
        <v>1.13893E-2</v>
      </c>
      <c r="R432">
        <v>8.6944599999999997E-2</v>
      </c>
      <c r="S432">
        <v>0.1960346</v>
      </c>
    </row>
    <row r="433" spans="1:19">
      <c r="A433" s="12" t="s">
        <v>25</v>
      </c>
      <c r="B433" s="14">
        <v>12</v>
      </c>
      <c r="C433" t="s">
        <v>56</v>
      </c>
      <c r="D433" t="s">
        <v>52</v>
      </c>
      <c r="E433" t="str">
        <f t="shared" si="6"/>
        <v>8/10/2012†12Average Per TonAll</v>
      </c>
      <c r="F433">
        <v>0.3374279</v>
      </c>
      <c r="G433">
        <v>0.33316210000000002</v>
      </c>
      <c r="H433">
        <v>0.35092139999999999</v>
      </c>
      <c r="I433">
        <v>84.668779999999998</v>
      </c>
      <c r="J433">
        <v>-0.1660645</v>
      </c>
      <c r="K433">
        <v>-7.0472499999999993E-2</v>
      </c>
      <c r="L433" s="1">
        <v>-4.2656999999999999E-3</v>
      </c>
      <c r="M433" s="1">
        <v>6.1941000000000003E-2</v>
      </c>
      <c r="N433">
        <v>0.15753300000000001</v>
      </c>
      <c r="O433">
        <v>-0.1483052</v>
      </c>
      <c r="P433">
        <v>-5.2713200000000002E-2</v>
      </c>
      <c r="Q433">
        <v>1.34935E-2</v>
      </c>
      <c r="R433">
        <v>7.9700300000000002E-2</v>
      </c>
      <c r="S433">
        <v>0.17529230000000001</v>
      </c>
    </row>
    <row r="434" spans="1:19">
      <c r="A434" s="12" t="s">
        <v>25</v>
      </c>
      <c r="B434" s="14">
        <v>13</v>
      </c>
      <c r="C434" t="s">
        <v>63</v>
      </c>
      <c r="D434" t="s">
        <v>58</v>
      </c>
      <c r="E434" t="str">
        <f t="shared" si="6"/>
        <v>8/10/2012†13Aggregate100% Cycling</v>
      </c>
      <c r="F434">
        <v>16.218399999999999</v>
      </c>
      <c r="G434">
        <v>17.556999999999999</v>
      </c>
      <c r="H434">
        <v>17.108609999999999</v>
      </c>
      <c r="I434">
        <v>86.054090000000002</v>
      </c>
      <c r="J434">
        <v>-0.57134510000000005</v>
      </c>
      <c r="K434">
        <v>0.55706999999999995</v>
      </c>
      <c r="L434">
        <v>1.3386070000000001</v>
      </c>
      <c r="M434">
        <v>2.1201439999999998</v>
      </c>
      <c r="N434">
        <v>3.2485590000000002</v>
      </c>
      <c r="O434">
        <v>-1.0197369999999999</v>
      </c>
      <c r="P434">
        <v>0.1086777</v>
      </c>
      <c r="Q434">
        <v>0.89021459999999997</v>
      </c>
      <c r="R434">
        <v>1.671751</v>
      </c>
      <c r="S434">
        <v>2.8001659999999999</v>
      </c>
    </row>
    <row r="435" spans="1:19">
      <c r="A435" s="12" t="s">
        <v>25</v>
      </c>
      <c r="B435" s="14">
        <v>13</v>
      </c>
      <c r="C435" t="s">
        <v>63</v>
      </c>
      <c r="D435" t="s">
        <v>57</v>
      </c>
      <c r="E435" t="str">
        <f t="shared" si="6"/>
        <v>8/10/2012†13Aggregate50% Cycling</v>
      </c>
      <c r="F435">
        <v>21.60688</v>
      </c>
      <c r="G435">
        <v>18.70627</v>
      </c>
      <c r="H435">
        <v>20.974589999999999</v>
      </c>
      <c r="I435">
        <v>86.9</v>
      </c>
      <c r="J435">
        <v>-5.0794860000000002</v>
      </c>
      <c r="K435">
        <v>-3.7921900000000002</v>
      </c>
      <c r="L435">
        <v>-2.9006129999999999</v>
      </c>
      <c r="M435">
        <v>-2.009036</v>
      </c>
      <c r="N435">
        <v>-0.72174079999999996</v>
      </c>
      <c r="O435">
        <v>-2.8111709999999999</v>
      </c>
      <c r="P435">
        <v>-1.523876</v>
      </c>
      <c r="Q435">
        <v>-0.63229849999999999</v>
      </c>
      <c r="R435">
        <v>0.25927850000000002</v>
      </c>
      <c r="S435">
        <v>1.5465739999999999</v>
      </c>
    </row>
    <row r="436" spans="1:19">
      <c r="A436" s="12" t="s">
        <v>25</v>
      </c>
      <c r="B436" s="14">
        <v>13</v>
      </c>
      <c r="C436" t="s">
        <v>63</v>
      </c>
      <c r="D436" t="s">
        <v>52</v>
      </c>
      <c r="E436" t="str">
        <f t="shared" si="6"/>
        <v>8/10/2012†13AggregateAll</v>
      </c>
      <c r="F436">
        <v>37.893949999999997</v>
      </c>
      <c r="G436">
        <v>36.294550000000001</v>
      </c>
      <c r="H436">
        <v>38.138919999999999</v>
      </c>
      <c r="I436">
        <v>86.451669999999993</v>
      </c>
      <c r="J436">
        <v>-5.6929470000000002</v>
      </c>
      <c r="K436">
        <v>-3.2744450000000001</v>
      </c>
      <c r="L436">
        <v>-1.599397</v>
      </c>
      <c r="M436">
        <v>7.5649999999999995E-2</v>
      </c>
      <c r="N436">
        <v>2.4941529999999998</v>
      </c>
      <c r="O436">
        <v>-3.848579</v>
      </c>
      <c r="P436">
        <v>-1.430077</v>
      </c>
      <c r="Q436">
        <v>0.2449702</v>
      </c>
      <c r="R436">
        <v>1.9200170000000001</v>
      </c>
      <c r="S436">
        <v>4.3385199999999999</v>
      </c>
    </row>
    <row r="437" spans="1:19">
      <c r="A437" s="12" t="s">
        <v>25</v>
      </c>
      <c r="B437" s="14">
        <v>13</v>
      </c>
      <c r="C437" t="s">
        <v>55</v>
      </c>
      <c r="D437" t="s">
        <v>58</v>
      </c>
      <c r="E437" t="str">
        <f t="shared" si="6"/>
        <v>8/10/2012†13Average Per Device100% Cycling</v>
      </c>
      <c r="F437">
        <v>1.1184909999999999</v>
      </c>
      <c r="G437">
        <v>1.210807</v>
      </c>
      <c r="H437">
        <v>1.1798839999999999</v>
      </c>
      <c r="I437">
        <v>86.054090000000002</v>
      </c>
      <c r="J437">
        <v>-6.3598299999999997E-2</v>
      </c>
      <c r="K437">
        <v>2.8517199999999999E-2</v>
      </c>
      <c r="L437">
        <v>9.2316200000000001E-2</v>
      </c>
      <c r="M437">
        <v>0.15611510000000001</v>
      </c>
      <c r="N437">
        <v>0.2482306</v>
      </c>
      <c r="O437">
        <v>-9.4521300000000003E-2</v>
      </c>
      <c r="P437">
        <v>-2.4058E-3</v>
      </c>
      <c r="Q437">
        <v>6.1393099999999999E-2</v>
      </c>
      <c r="R437">
        <v>0.1251921</v>
      </c>
      <c r="S437">
        <v>0.21730759999999999</v>
      </c>
    </row>
    <row r="438" spans="1:19">
      <c r="A438" s="12" t="s">
        <v>25</v>
      </c>
      <c r="B438" s="14">
        <v>13</v>
      </c>
      <c r="C438" t="s">
        <v>55</v>
      </c>
      <c r="D438" t="s">
        <v>57</v>
      </c>
      <c r="E438" t="str">
        <f t="shared" si="6"/>
        <v>8/10/2012†13Average Per Device50% Cycling</v>
      </c>
      <c r="F438">
        <v>1.7372700000000001</v>
      </c>
      <c r="G438">
        <v>1.5040500000000001</v>
      </c>
      <c r="H438">
        <v>1.686431</v>
      </c>
      <c r="I438">
        <v>86.9</v>
      </c>
      <c r="J438">
        <v>-0.4372721</v>
      </c>
      <c r="K438">
        <v>-0.31671630000000001</v>
      </c>
      <c r="L438">
        <v>-0.2332196</v>
      </c>
      <c r="M438">
        <v>-0.14972299999999999</v>
      </c>
      <c r="N438">
        <v>-2.9167100000000001E-2</v>
      </c>
      <c r="O438">
        <v>-0.25489149999999999</v>
      </c>
      <c r="P438">
        <v>-0.1343357</v>
      </c>
      <c r="Q438">
        <v>-5.0839099999999998E-2</v>
      </c>
      <c r="R438">
        <v>3.2657600000000002E-2</v>
      </c>
      <c r="S438">
        <v>0.1532134</v>
      </c>
    </row>
    <row r="439" spans="1:19">
      <c r="A439" s="12" t="s">
        <v>25</v>
      </c>
      <c r="B439" s="14">
        <v>13</v>
      </c>
      <c r="C439" t="s">
        <v>55</v>
      </c>
      <c r="D439" t="s">
        <v>52</v>
      </c>
      <c r="E439" t="str">
        <f t="shared" si="6"/>
        <v>8/10/2012†13Average Per DeviceAll</v>
      </c>
      <c r="F439">
        <v>1.4093169999999999</v>
      </c>
      <c r="G439">
        <v>1.3486309999999999</v>
      </c>
      <c r="H439">
        <v>1.417961</v>
      </c>
      <c r="I439">
        <v>86.451669999999993</v>
      </c>
      <c r="J439">
        <v>-0.23922499999999999</v>
      </c>
      <c r="K439">
        <v>-0.13374249999999999</v>
      </c>
      <c r="L439">
        <v>-6.0685700000000002E-2</v>
      </c>
      <c r="M439">
        <v>1.2371200000000001E-2</v>
      </c>
      <c r="N439">
        <v>0.11785370000000001</v>
      </c>
      <c r="O439">
        <v>-0.1698953</v>
      </c>
      <c r="P439">
        <v>-6.4412800000000006E-2</v>
      </c>
      <c r="Q439">
        <v>8.6440000000000006E-3</v>
      </c>
      <c r="R439">
        <v>8.1700800000000004E-2</v>
      </c>
      <c r="S439">
        <v>0.1871833</v>
      </c>
    </row>
    <row r="440" spans="1:19">
      <c r="A440" s="12" t="s">
        <v>25</v>
      </c>
      <c r="B440" s="14">
        <v>13</v>
      </c>
      <c r="C440" t="s">
        <v>54</v>
      </c>
      <c r="D440" t="s">
        <v>58</v>
      </c>
      <c r="E440" t="str">
        <f t="shared" si="6"/>
        <v>8/10/2012†13Average Per Premise100% Cycling</v>
      </c>
      <c r="F440">
        <v>1.3239510000000001</v>
      </c>
      <c r="G440">
        <v>1.433225</v>
      </c>
      <c r="H440">
        <v>1.3966209999999999</v>
      </c>
      <c r="I440">
        <v>86.054090000000002</v>
      </c>
      <c r="J440">
        <v>-4.6640399999999999E-2</v>
      </c>
      <c r="K440">
        <v>4.5475099999999997E-2</v>
      </c>
      <c r="L440">
        <v>0.109274</v>
      </c>
      <c r="M440">
        <v>0.1730729</v>
      </c>
      <c r="N440">
        <v>0.26518849999999999</v>
      </c>
      <c r="O440">
        <v>-8.3243899999999996E-2</v>
      </c>
      <c r="P440">
        <v>8.8716999999999997E-3</v>
      </c>
      <c r="Q440">
        <v>7.2670600000000002E-2</v>
      </c>
      <c r="R440">
        <v>0.13646949999999999</v>
      </c>
      <c r="S440">
        <v>0.22858500000000001</v>
      </c>
    </row>
    <row r="441" spans="1:19">
      <c r="A441" s="12" t="s">
        <v>25</v>
      </c>
      <c r="B441" s="14">
        <v>13</v>
      </c>
      <c r="C441" t="s">
        <v>54</v>
      </c>
      <c r="D441" t="s">
        <v>57</v>
      </c>
      <c r="E441" t="str">
        <f t="shared" si="6"/>
        <v>8/10/2012†13Average Per Premise50% Cycling</v>
      </c>
      <c r="F441">
        <v>2.023495</v>
      </c>
      <c r="G441">
        <v>1.751852</v>
      </c>
      <c r="H441">
        <v>1.96428</v>
      </c>
      <c r="I441">
        <v>86.9</v>
      </c>
      <c r="J441">
        <v>-0.47569640000000002</v>
      </c>
      <c r="K441">
        <v>-0.35514050000000003</v>
      </c>
      <c r="L441">
        <v>-0.27164389999999999</v>
      </c>
      <c r="M441">
        <v>-0.18814719999999999</v>
      </c>
      <c r="N441">
        <v>-6.7591399999999996E-2</v>
      </c>
      <c r="O441">
        <v>-0.26326749999999999</v>
      </c>
      <c r="P441">
        <v>-0.1427117</v>
      </c>
      <c r="Q441">
        <v>-5.92151E-2</v>
      </c>
      <c r="R441">
        <v>2.42816E-2</v>
      </c>
      <c r="S441">
        <v>0.14483740000000001</v>
      </c>
    </row>
    <row r="442" spans="1:19">
      <c r="A442" s="12" t="s">
        <v>25</v>
      </c>
      <c r="B442" s="14">
        <v>13</v>
      </c>
      <c r="C442" t="s">
        <v>54</v>
      </c>
      <c r="D442" t="s">
        <v>52</v>
      </c>
      <c r="E442" t="str">
        <f t="shared" si="6"/>
        <v>8/10/2012†13Average Per PremiseAll</v>
      </c>
      <c r="F442">
        <v>1.6527369999999999</v>
      </c>
      <c r="G442">
        <v>1.5829789999999999</v>
      </c>
      <c r="H442">
        <v>1.663421</v>
      </c>
      <c r="I442">
        <v>86.451669999999993</v>
      </c>
      <c r="J442">
        <v>-0.24829670000000001</v>
      </c>
      <c r="K442">
        <v>-0.1428142</v>
      </c>
      <c r="L442">
        <v>-6.9757399999999997E-2</v>
      </c>
      <c r="M442">
        <v>3.2994999999999999E-3</v>
      </c>
      <c r="N442">
        <v>0.1087819</v>
      </c>
      <c r="O442">
        <v>-0.167855</v>
      </c>
      <c r="P442">
        <v>-6.2372499999999997E-2</v>
      </c>
      <c r="Q442">
        <v>1.0684300000000001E-2</v>
      </c>
      <c r="R442">
        <v>8.3741200000000002E-2</v>
      </c>
      <c r="S442">
        <v>0.18922359999999999</v>
      </c>
    </row>
    <row r="443" spans="1:19">
      <c r="A443" s="12" t="s">
        <v>25</v>
      </c>
      <c r="B443" s="14">
        <v>13</v>
      </c>
      <c r="C443" t="s">
        <v>56</v>
      </c>
      <c r="D443" t="s">
        <v>58</v>
      </c>
      <c r="E443" t="str">
        <f t="shared" si="6"/>
        <v>8/10/2012†13Average Per Ton100% Cycling</v>
      </c>
      <c r="F443">
        <v>0.30929909999999999</v>
      </c>
      <c r="G443">
        <v>0.3348275</v>
      </c>
      <c r="H443">
        <v>0.32627620000000002</v>
      </c>
      <c r="I443">
        <v>86.054090000000002</v>
      </c>
      <c r="J443">
        <v>-0.130386</v>
      </c>
      <c r="K443">
        <v>-3.8270499999999999E-2</v>
      </c>
      <c r="L443">
        <v>2.55284E-2</v>
      </c>
      <c r="M443">
        <v>8.9327299999999998E-2</v>
      </c>
      <c r="N443">
        <v>0.18144279999999999</v>
      </c>
      <c r="O443">
        <v>-0.13893730000000001</v>
      </c>
      <c r="P443">
        <v>-4.6821799999999997E-2</v>
      </c>
      <c r="Q443">
        <v>1.6977200000000001E-2</v>
      </c>
      <c r="R443">
        <v>8.0776100000000003E-2</v>
      </c>
      <c r="S443">
        <v>0.17289160000000001</v>
      </c>
    </row>
    <row r="444" spans="1:19">
      <c r="A444" s="12" t="s">
        <v>25</v>
      </c>
      <c r="B444" s="14">
        <v>13</v>
      </c>
      <c r="C444" t="s">
        <v>56</v>
      </c>
      <c r="D444" t="s">
        <v>57</v>
      </c>
      <c r="E444" t="str">
        <f t="shared" si="6"/>
        <v>8/10/2012†13Average Per Ton50% Cycling</v>
      </c>
      <c r="F444">
        <v>0.50050349999999999</v>
      </c>
      <c r="G444">
        <v>0.43331350000000002</v>
      </c>
      <c r="H444">
        <v>0.48585689999999998</v>
      </c>
      <c r="I444">
        <v>86.9</v>
      </c>
      <c r="J444">
        <v>-0.2712425</v>
      </c>
      <c r="K444">
        <v>-0.15068670000000001</v>
      </c>
      <c r="L444">
        <v>-6.719E-2</v>
      </c>
      <c r="M444">
        <v>1.6306600000000001E-2</v>
      </c>
      <c r="N444">
        <v>0.1368625</v>
      </c>
      <c r="O444">
        <v>-0.21869910000000001</v>
      </c>
      <c r="P444">
        <v>-9.81432E-2</v>
      </c>
      <c r="Q444">
        <v>-1.4646599999999999E-2</v>
      </c>
      <c r="R444">
        <v>6.8849999999999995E-2</v>
      </c>
      <c r="S444">
        <v>0.18940589999999999</v>
      </c>
    </row>
    <row r="445" spans="1:19">
      <c r="A445" s="12" t="s">
        <v>25</v>
      </c>
      <c r="B445" s="14">
        <v>13</v>
      </c>
      <c r="C445" t="s">
        <v>56</v>
      </c>
      <c r="D445" t="s">
        <v>52</v>
      </c>
      <c r="E445" t="str">
        <f t="shared" si="6"/>
        <v>8/10/2012†13Average Per TonAll</v>
      </c>
      <c r="F445">
        <v>0.39916509999999999</v>
      </c>
      <c r="G445">
        <v>0.38111590000000001</v>
      </c>
      <c r="H445">
        <v>0.4012791</v>
      </c>
      <c r="I445">
        <v>86.451669999999993</v>
      </c>
      <c r="J445">
        <v>-0.1965886</v>
      </c>
      <c r="K445">
        <v>-9.1106099999999995E-2</v>
      </c>
      <c r="L445">
        <v>-1.8049300000000001E-2</v>
      </c>
      <c r="M445">
        <v>5.5007599999999997E-2</v>
      </c>
      <c r="N445">
        <v>0.1604901</v>
      </c>
      <c r="O445">
        <v>-0.17642530000000001</v>
      </c>
      <c r="P445">
        <v>-7.0942900000000003E-2</v>
      </c>
      <c r="Q445">
        <v>2.114E-3</v>
      </c>
      <c r="R445">
        <v>7.5170799999999996E-2</v>
      </c>
      <c r="S445">
        <v>0.18065329999999999</v>
      </c>
    </row>
    <row r="446" spans="1:19">
      <c r="A446" s="12" t="s">
        <v>25</v>
      </c>
      <c r="B446" s="14">
        <v>14</v>
      </c>
      <c r="C446" t="s">
        <v>63</v>
      </c>
      <c r="D446" t="s">
        <v>58</v>
      </c>
      <c r="E446" t="str">
        <f t="shared" si="6"/>
        <v>8/10/2012†14Aggregate100% Cycling</v>
      </c>
      <c r="F446">
        <v>19.092559999999999</v>
      </c>
      <c r="G446">
        <v>19.247389999999999</v>
      </c>
      <c r="H446">
        <v>18.75583</v>
      </c>
      <c r="I446">
        <v>85.873840000000001</v>
      </c>
      <c r="J446">
        <v>-2.0086179999999998</v>
      </c>
      <c r="K446">
        <v>-0.73043380000000002</v>
      </c>
      <c r="L446">
        <v>0.15483269999999999</v>
      </c>
      <c r="M446">
        <v>1.0400990000000001</v>
      </c>
      <c r="N446">
        <v>2.3182830000000001</v>
      </c>
      <c r="O446">
        <v>-2.5001820000000001</v>
      </c>
      <c r="P446">
        <v>-1.221997</v>
      </c>
      <c r="Q446">
        <v>-0.3367308</v>
      </c>
      <c r="R446">
        <v>0.54853569999999996</v>
      </c>
      <c r="S446">
        <v>1.8267199999999999</v>
      </c>
    </row>
    <row r="447" spans="1:19">
      <c r="A447" s="12" t="s">
        <v>25</v>
      </c>
      <c r="B447" s="14">
        <v>14</v>
      </c>
      <c r="C447" t="s">
        <v>63</v>
      </c>
      <c r="D447" t="s">
        <v>57</v>
      </c>
      <c r="E447" t="str">
        <f t="shared" si="6"/>
        <v>8/10/2012†14Aggregate50% Cycling</v>
      </c>
      <c r="F447">
        <v>24.60248</v>
      </c>
      <c r="G447">
        <v>21.603560000000002</v>
      </c>
      <c r="H447">
        <v>24.223189999999999</v>
      </c>
      <c r="I447">
        <v>86.969130000000007</v>
      </c>
      <c r="J447">
        <v>-5.4543280000000003</v>
      </c>
      <c r="K447">
        <v>-4.003654</v>
      </c>
      <c r="L447">
        <v>-2.9989210000000002</v>
      </c>
      <c r="M447">
        <v>-1.9941880000000001</v>
      </c>
      <c r="N447">
        <v>-0.54351320000000003</v>
      </c>
      <c r="O447">
        <v>-2.8346909999999998</v>
      </c>
      <c r="P447">
        <v>-1.3840159999999999</v>
      </c>
      <c r="Q447">
        <v>-0.37928339999999999</v>
      </c>
      <c r="R447">
        <v>0.62544949999999999</v>
      </c>
      <c r="S447">
        <v>2.0761240000000001</v>
      </c>
    </row>
    <row r="448" spans="1:19">
      <c r="A448" s="12" t="s">
        <v>25</v>
      </c>
      <c r="B448" s="14">
        <v>14</v>
      </c>
      <c r="C448" t="s">
        <v>63</v>
      </c>
      <c r="D448" t="s">
        <v>52</v>
      </c>
      <c r="E448" t="str">
        <f t="shared" si="6"/>
        <v>8/10/2012†14AggregateAll</v>
      </c>
      <c r="F448">
        <v>43.768210000000003</v>
      </c>
      <c r="G448">
        <v>40.895310000000002</v>
      </c>
      <c r="H448">
        <v>43.051409999999997</v>
      </c>
      <c r="I448">
        <v>86.388630000000006</v>
      </c>
      <c r="J448">
        <v>-7.4969910000000004</v>
      </c>
      <c r="K448">
        <v>-4.7650389999999998</v>
      </c>
      <c r="L448">
        <v>-2.872897</v>
      </c>
      <c r="M448">
        <v>-0.98075509999999999</v>
      </c>
      <c r="N448">
        <v>1.7511969999999999</v>
      </c>
      <c r="O448">
        <v>-5.340897</v>
      </c>
      <c r="P448">
        <v>-2.6089440000000002</v>
      </c>
      <c r="Q448">
        <v>-0.71680259999999996</v>
      </c>
      <c r="R448">
        <v>1.1753389999999999</v>
      </c>
      <c r="S448">
        <v>3.9072909999999998</v>
      </c>
    </row>
    <row r="449" spans="1:19">
      <c r="A449" s="12" t="s">
        <v>25</v>
      </c>
      <c r="B449" s="14">
        <v>14</v>
      </c>
      <c r="C449" t="s">
        <v>55</v>
      </c>
      <c r="D449" t="s">
        <v>58</v>
      </c>
      <c r="E449" t="str">
        <f t="shared" si="6"/>
        <v>8/10/2012†14Average Per Device100% Cycling</v>
      </c>
      <c r="F449">
        <v>1.316705</v>
      </c>
      <c r="G449">
        <v>1.327383</v>
      </c>
      <c r="H449">
        <v>1.2934829999999999</v>
      </c>
      <c r="I449">
        <v>85.873840000000001</v>
      </c>
      <c r="J449">
        <v>-0.1659303</v>
      </c>
      <c r="K449">
        <v>-6.1588700000000003E-2</v>
      </c>
      <c r="L449">
        <v>1.0677900000000001E-2</v>
      </c>
      <c r="M449">
        <v>8.2944599999999993E-2</v>
      </c>
      <c r="N449">
        <v>0.18728620000000001</v>
      </c>
      <c r="O449">
        <v>-0.1998307</v>
      </c>
      <c r="P449">
        <v>-9.5489099999999993E-2</v>
      </c>
      <c r="Q449">
        <v>-2.3222400000000001E-2</v>
      </c>
      <c r="R449">
        <v>4.9044200000000003E-2</v>
      </c>
      <c r="S449">
        <v>0.15338579999999999</v>
      </c>
    </row>
    <row r="450" spans="1:19">
      <c r="A450" s="12" t="s">
        <v>25</v>
      </c>
      <c r="B450" s="14">
        <v>14</v>
      </c>
      <c r="C450" t="s">
        <v>55</v>
      </c>
      <c r="D450" t="s">
        <v>57</v>
      </c>
      <c r="E450" t="str">
        <f t="shared" si="6"/>
        <v>8/10/2012†14Average Per Device50% Cycling</v>
      </c>
      <c r="F450">
        <v>1.9781260000000001</v>
      </c>
      <c r="G450">
        <v>1.7370019999999999</v>
      </c>
      <c r="H450">
        <v>1.9476309999999999</v>
      </c>
      <c r="I450">
        <v>86.969130000000007</v>
      </c>
      <c r="J450">
        <v>-0.47107399999999999</v>
      </c>
      <c r="K450">
        <v>-0.33521770000000001</v>
      </c>
      <c r="L450">
        <v>-0.2411239</v>
      </c>
      <c r="M450">
        <v>-0.1470302</v>
      </c>
      <c r="N450">
        <v>-1.1173799999999999E-2</v>
      </c>
      <c r="O450">
        <v>-0.26044590000000001</v>
      </c>
      <c r="P450">
        <v>-0.12458950000000001</v>
      </c>
      <c r="Q450">
        <v>-3.04958E-2</v>
      </c>
      <c r="R450">
        <v>6.3598000000000002E-2</v>
      </c>
      <c r="S450">
        <v>0.1994544</v>
      </c>
    </row>
    <row r="451" spans="1:19">
      <c r="A451" s="12" t="s">
        <v>25</v>
      </c>
      <c r="B451" s="14">
        <v>14</v>
      </c>
      <c r="C451" t="s">
        <v>55</v>
      </c>
      <c r="D451" t="s">
        <v>52</v>
      </c>
      <c r="E451" t="str">
        <f t="shared" ref="E451:E514" si="7">CONCATENATE(A451,B451,C451,D451)</f>
        <v>8/10/2012†14Average Per DeviceAll</v>
      </c>
      <c r="F451">
        <v>1.6275729999999999</v>
      </c>
      <c r="G451">
        <v>1.5199039999999999</v>
      </c>
      <c r="H451">
        <v>1.600932</v>
      </c>
      <c r="I451">
        <v>86.388630000000006</v>
      </c>
      <c r="J451">
        <v>-0.30934790000000001</v>
      </c>
      <c r="K451">
        <v>-0.19019430000000001</v>
      </c>
      <c r="L451">
        <v>-0.1076689</v>
      </c>
      <c r="M451">
        <v>-2.5143599999999999E-2</v>
      </c>
      <c r="N451">
        <v>9.4009999999999996E-2</v>
      </c>
      <c r="O451">
        <v>-0.22831979999999999</v>
      </c>
      <c r="P451">
        <v>-0.10916629999999999</v>
      </c>
      <c r="Q451">
        <v>-2.6640899999999999E-2</v>
      </c>
      <c r="R451">
        <v>5.5884499999999997E-2</v>
      </c>
      <c r="S451">
        <v>0.175038</v>
      </c>
    </row>
    <row r="452" spans="1:19">
      <c r="A452" s="12" t="s">
        <v>25</v>
      </c>
      <c r="B452" s="14">
        <v>14</v>
      </c>
      <c r="C452" t="s">
        <v>54</v>
      </c>
      <c r="D452" t="s">
        <v>58</v>
      </c>
      <c r="E452" t="str">
        <f t="shared" si="7"/>
        <v>8/10/2012†14Average Per Premise100% Cycling</v>
      </c>
      <c r="F452">
        <v>1.558576</v>
      </c>
      <c r="G452">
        <v>1.5712159999999999</v>
      </c>
      <c r="H452">
        <v>1.531088</v>
      </c>
      <c r="I452">
        <v>85.873840000000001</v>
      </c>
      <c r="J452">
        <v>-0.1639688</v>
      </c>
      <c r="K452">
        <v>-5.9627199999999998E-2</v>
      </c>
      <c r="L452">
        <v>1.26394E-2</v>
      </c>
      <c r="M452">
        <v>8.4906099999999998E-2</v>
      </c>
      <c r="N452">
        <v>0.18924759999999999</v>
      </c>
      <c r="O452">
        <v>-0.20409649999999999</v>
      </c>
      <c r="P452">
        <v>-9.9754899999999994E-2</v>
      </c>
      <c r="Q452">
        <v>-2.7488200000000001E-2</v>
      </c>
      <c r="R452">
        <v>4.4778400000000003E-2</v>
      </c>
      <c r="S452">
        <v>0.14912</v>
      </c>
    </row>
    <row r="453" spans="1:19">
      <c r="A453" s="12" t="s">
        <v>25</v>
      </c>
      <c r="B453" s="14">
        <v>14</v>
      </c>
      <c r="C453" t="s">
        <v>54</v>
      </c>
      <c r="D453" t="s">
        <v>57</v>
      </c>
      <c r="E453" t="str">
        <f t="shared" si="7"/>
        <v>8/10/2012†14Average Per Premise50% Cycling</v>
      </c>
      <c r="F453">
        <v>2.3040340000000001</v>
      </c>
      <c r="G453">
        <v>2.0231840000000001</v>
      </c>
      <c r="H453">
        <v>2.2685140000000001</v>
      </c>
      <c r="I453">
        <v>86.969130000000007</v>
      </c>
      <c r="J453">
        <v>-0.51080049999999999</v>
      </c>
      <c r="K453">
        <v>-0.37494420000000001</v>
      </c>
      <c r="L453">
        <v>-0.2808504</v>
      </c>
      <c r="M453">
        <v>-0.1867567</v>
      </c>
      <c r="N453">
        <v>-5.0900300000000002E-2</v>
      </c>
      <c r="O453">
        <v>-0.26547019999999999</v>
      </c>
      <c r="P453">
        <v>-0.1296138</v>
      </c>
      <c r="Q453">
        <v>-3.5520099999999999E-2</v>
      </c>
      <c r="R453">
        <v>5.8573699999999999E-2</v>
      </c>
      <c r="S453">
        <v>0.19443009999999999</v>
      </c>
    </row>
    <row r="454" spans="1:19">
      <c r="A454" s="12" t="s">
        <v>25</v>
      </c>
      <c r="B454" s="14">
        <v>14</v>
      </c>
      <c r="C454" t="s">
        <v>54</v>
      </c>
      <c r="D454" t="s">
        <v>52</v>
      </c>
      <c r="E454" t="str">
        <f t="shared" si="7"/>
        <v>8/10/2012†14Average Per PremiseAll</v>
      </c>
      <c r="F454">
        <v>1.9089419999999999</v>
      </c>
      <c r="G454">
        <v>1.783641</v>
      </c>
      <c r="H454">
        <v>1.877678</v>
      </c>
      <c r="I454">
        <v>86.388630000000006</v>
      </c>
      <c r="J454">
        <v>-0.32697969999999998</v>
      </c>
      <c r="K454">
        <v>-0.20782619999999999</v>
      </c>
      <c r="L454">
        <v>-0.12530079999999999</v>
      </c>
      <c r="M454">
        <v>-4.2775399999999998E-2</v>
      </c>
      <c r="N454">
        <v>7.6378100000000004E-2</v>
      </c>
      <c r="O454">
        <v>-0.23294210000000001</v>
      </c>
      <c r="P454">
        <v>-0.1137886</v>
      </c>
      <c r="Q454">
        <v>-3.1263199999999998E-2</v>
      </c>
      <c r="R454">
        <v>5.1262200000000001E-2</v>
      </c>
      <c r="S454">
        <v>0.1704157</v>
      </c>
    </row>
    <row r="455" spans="1:19">
      <c r="A455" s="12" t="s">
        <v>25</v>
      </c>
      <c r="B455" s="14">
        <v>14</v>
      </c>
      <c r="C455" t="s">
        <v>56</v>
      </c>
      <c r="D455" t="s">
        <v>58</v>
      </c>
      <c r="E455" t="str">
        <f t="shared" si="7"/>
        <v>8/10/2012†14Average Per Ton100% Cycling</v>
      </c>
      <c r="F455">
        <v>0.36411189999999999</v>
      </c>
      <c r="G455">
        <v>0.36706470000000002</v>
      </c>
      <c r="H455">
        <v>0.35769010000000001</v>
      </c>
      <c r="I455">
        <v>85.873840000000001</v>
      </c>
      <c r="J455">
        <v>-0.17365539999999999</v>
      </c>
      <c r="K455">
        <v>-6.9313899999999998E-2</v>
      </c>
      <c r="L455">
        <v>2.9528000000000002E-3</v>
      </c>
      <c r="M455">
        <v>7.5219400000000006E-2</v>
      </c>
      <c r="N455">
        <v>0.179561</v>
      </c>
      <c r="O455">
        <v>-0.18303</v>
      </c>
      <c r="P455">
        <v>-7.8688400000000006E-2</v>
      </c>
      <c r="Q455">
        <v>-6.4218000000000001E-3</v>
      </c>
      <c r="R455">
        <v>6.5844899999999998E-2</v>
      </c>
      <c r="S455">
        <v>0.17018639999999999</v>
      </c>
    </row>
    <row r="456" spans="1:19">
      <c r="A456" s="12" t="s">
        <v>25</v>
      </c>
      <c r="B456" s="14">
        <v>14</v>
      </c>
      <c r="C456" t="s">
        <v>56</v>
      </c>
      <c r="D456" t="s">
        <v>57</v>
      </c>
      <c r="E456" t="str">
        <f t="shared" si="7"/>
        <v>8/10/2012†14Average Per Ton50% Cycling</v>
      </c>
      <c r="F456">
        <v>0.5698936</v>
      </c>
      <c r="G456">
        <v>0.50042640000000005</v>
      </c>
      <c r="H456">
        <v>0.56110789999999999</v>
      </c>
      <c r="I456">
        <v>86.969130000000007</v>
      </c>
      <c r="J456">
        <v>-0.2994173</v>
      </c>
      <c r="K456">
        <v>-0.16356090000000001</v>
      </c>
      <c r="L456">
        <v>-6.9467200000000007E-2</v>
      </c>
      <c r="M456">
        <v>2.4626499999999999E-2</v>
      </c>
      <c r="N456">
        <v>0.16048290000000001</v>
      </c>
      <c r="O456">
        <v>-0.2387359</v>
      </c>
      <c r="P456">
        <v>-0.1028794</v>
      </c>
      <c r="Q456">
        <v>-8.7857000000000005E-3</v>
      </c>
      <c r="R456">
        <v>8.5307999999999995E-2</v>
      </c>
      <c r="S456">
        <v>0.22116440000000001</v>
      </c>
    </row>
    <row r="457" spans="1:19">
      <c r="A457" s="12" t="s">
        <v>25</v>
      </c>
      <c r="B457" s="14">
        <v>14</v>
      </c>
      <c r="C457" t="s">
        <v>56</v>
      </c>
      <c r="D457" t="s">
        <v>52</v>
      </c>
      <c r="E457" t="str">
        <f t="shared" si="7"/>
        <v>8/10/2012†14Average Per TonAll</v>
      </c>
      <c r="F457">
        <v>0.4608293</v>
      </c>
      <c r="G457">
        <v>0.42974469999999998</v>
      </c>
      <c r="H457">
        <v>0.45329639999999999</v>
      </c>
      <c r="I457">
        <v>86.388630000000006</v>
      </c>
      <c r="J457">
        <v>-0.23276350000000001</v>
      </c>
      <c r="K457">
        <v>-0.11361</v>
      </c>
      <c r="L457">
        <v>-3.10846E-2</v>
      </c>
      <c r="M457">
        <v>5.1440800000000002E-2</v>
      </c>
      <c r="N457">
        <v>0.1705943</v>
      </c>
      <c r="O457">
        <v>-0.2092117</v>
      </c>
      <c r="P457">
        <v>-9.0058200000000005E-2</v>
      </c>
      <c r="Q457">
        <v>-7.5328000000000001E-3</v>
      </c>
      <c r="R457">
        <v>7.4992500000000004E-2</v>
      </c>
      <c r="S457">
        <v>0.19414609999999999</v>
      </c>
    </row>
    <row r="458" spans="1:19">
      <c r="A458" s="12" t="s">
        <v>25</v>
      </c>
      <c r="B458" s="14">
        <v>15</v>
      </c>
      <c r="C458" t="s">
        <v>63</v>
      </c>
      <c r="D458" t="s">
        <v>58</v>
      </c>
      <c r="E458" t="str">
        <f t="shared" si="7"/>
        <v>8/10/2012†15Aggregate100% Cycling</v>
      </c>
      <c r="F458">
        <v>21.176279999999998</v>
      </c>
      <c r="G458">
        <v>21.561579999999999</v>
      </c>
      <c r="H458">
        <v>21.010919999999999</v>
      </c>
      <c r="I458">
        <v>85.892989999999998</v>
      </c>
      <c r="J458">
        <v>-1.9157900000000001</v>
      </c>
      <c r="K458">
        <v>-0.55628500000000003</v>
      </c>
      <c r="L458">
        <v>0.38530379999999997</v>
      </c>
      <c r="M458">
        <v>1.3268930000000001</v>
      </c>
      <c r="N458">
        <v>2.6863969999999999</v>
      </c>
      <c r="O458">
        <v>-2.4664549999999998</v>
      </c>
      <c r="P458">
        <v>-1.1069500000000001</v>
      </c>
      <c r="Q458">
        <v>-0.1653616</v>
      </c>
      <c r="R458">
        <v>0.77622720000000001</v>
      </c>
      <c r="S458">
        <v>2.135732</v>
      </c>
    </row>
    <row r="459" spans="1:19">
      <c r="A459" s="12" t="s">
        <v>25</v>
      </c>
      <c r="B459" s="14">
        <v>15</v>
      </c>
      <c r="C459" t="s">
        <v>63</v>
      </c>
      <c r="D459" t="s">
        <v>57</v>
      </c>
      <c r="E459" t="str">
        <f t="shared" si="7"/>
        <v>8/10/2012†15Aggregate50% Cycling</v>
      </c>
      <c r="F459">
        <v>27.122669999999999</v>
      </c>
      <c r="G459">
        <v>24.335760000000001</v>
      </c>
      <c r="H459">
        <v>27.286709999999999</v>
      </c>
      <c r="I459">
        <v>86.953580000000002</v>
      </c>
      <c r="J459">
        <v>-5.2901999999999996</v>
      </c>
      <c r="K459">
        <v>-3.8112349999999999</v>
      </c>
      <c r="L459">
        <v>-2.7869090000000001</v>
      </c>
      <c r="M459">
        <v>-1.7625820000000001</v>
      </c>
      <c r="N459">
        <v>-0.28361789999999998</v>
      </c>
      <c r="O459">
        <v>-2.3392550000000001</v>
      </c>
      <c r="P459">
        <v>-0.86029060000000002</v>
      </c>
      <c r="Q459">
        <v>0.16403570000000001</v>
      </c>
      <c r="R459">
        <v>1.1883619999999999</v>
      </c>
      <c r="S459">
        <v>2.6673260000000001</v>
      </c>
    </row>
    <row r="460" spans="1:19">
      <c r="A460" s="12" t="s">
        <v>25</v>
      </c>
      <c r="B460" s="14">
        <v>15</v>
      </c>
      <c r="C460" t="s">
        <v>63</v>
      </c>
      <c r="D460" t="s">
        <v>52</v>
      </c>
      <c r="E460" t="str">
        <f t="shared" si="7"/>
        <v>8/10/2012†15AggregateAll</v>
      </c>
      <c r="F460">
        <v>48.378590000000003</v>
      </c>
      <c r="G460">
        <v>45.948279999999997</v>
      </c>
      <c r="H460">
        <v>48.380099999999999</v>
      </c>
      <c r="I460">
        <v>86.391459999999995</v>
      </c>
      <c r="J460">
        <v>-7.2392690000000002</v>
      </c>
      <c r="K460">
        <v>-4.3980980000000001</v>
      </c>
      <c r="L460">
        <v>-2.4303119999999998</v>
      </c>
      <c r="M460">
        <v>-0.46252529999999997</v>
      </c>
      <c r="N460">
        <v>2.3786459999999998</v>
      </c>
      <c r="O460">
        <v>-4.8074500000000002</v>
      </c>
      <c r="P460">
        <v>-1.9662790000000001</v>
      </c>
      <c r="Q460">
        <v>1.5070999999999999E-3</v>
      </c>
      <c r="R460">
        <v>1.9692940000000001</v>
      </c>
      <c r="S460">
        <v>4.8104649999999998</v>
      </c>
    </row>
    <row r="461" spans="1:19">
      <c r="A461" s="12" t="s">
        <v>25</v>
      </c>
      <c r="B461" s="14">
        <v>15</v>
      </c>
      <c r="C461" t="s">
        <v>55</v>
      </c>
      <c r="D461" t="s">
        <v>58</v>
      </c>
      <c r="E461" t="str">
        <f t="shared" si="7"/>
        <v>8/10/2012†15Average Per Device100% Cycling</v>
      </c>
      <c r="F461">
        <v>1.4604079999999999</v>
      </c>
      <c r="G461">
        <v>1.48698</v>
      </c>
      <c r="H461">
        <v>1.449004</v>
      </c>
      <c r="I461">
        <v>85.892989999999998</v>
      </c>
      <c r="J461">
        <v>-0.1612721</v>
      </c>
      <c r="K461">
        <v>-5.0292200000000002E-2</v>
      </c>
      <c r="L461">
        <v>2.6572200000000001E-2</v>
      </c>
      <c r="M461">
        <v>0.1034366</v>
      </c>
      <c r="N461">
        <v>0.21441660000000001</v>
      </c>
      <c r="O461">
        <v>-0.19924839999999999</v>
      </c>
      <c r="P461">
        <v>-8.8268399999999997E-2</v>
      </c>
      <c r="Q461">
        <v>-1.1403999999999999E-2</v>
      </c>
      <c r="R461">
        <v>6.5460400000000002E-2</v>
      </c>
      <c r="S461">
        <v>0.17644029999999999</v>
      </c>
    </row>
    <row r="462" spans="1:19">
      <c r="A462" s="12" t="s">
        <v>25</v>
      </c>
      <c r="B462" s="14">
        <v>15</v>
      </c>
      <c r="C462" t="s">
        <v>55</v>
      </c>
      <c r="D462" t="s">
        <v>57</v>
      </c>
      <c r="E462" t="str">
        <f t="shared" si="7"/>
        <v>8/10/2012†15Average Per Device50% Cycling</v>
      </c>
      <c r="F462">
        <v>2.1807590000000001</v>
      </c>
      <c r="G462">
        <v>1.956682</v>
      </c>
      <c r="H462">
        <v>2.1939479999999998</v>
      </c>
      <c r="I462">
        <v>86.953580000000002</v>
      </c>
      <c r="J462">
        <v>-0.45851180000000002</v>
      </c>
      <c r="K462">
        <v>-0.32000600000000001</v>
      </c>
      <c r="L462">
        <v>-0.22407730000000001</v>
      </c>
      <c r="M462">
        <v>-0.1281487</v>
      </c>
      <c r="N462">
        <v>1.0357099999999999E-2</v>
      </c>
      <c r="O462">
        <v>-0.22124530000000001</v>
      </c>
      <c r="P462">
        <v>-8.2739599999999996E-2</v>
      </c>
      <c r="Q462">
        <v>1.31891E-2</v>
      </c>
      <c r="R462">
        <v>0.1091177</v>
      </c>
      <c r="S462">
        <v>0.2476235</v>
      </c>
    </row>
    <row r="463" spans="1:19">
      <c r="A463" s="12" t="s">
        <v>25</v>
      </c>
      <c r="B463" s="14">
        <v>15</v>
      </c>
      <c r="C463" t="s">
        <v>55</v>
      </c>
      <c r="D463" t="s">
        <v>52</v>
      </c>
      <c r="E463" t="str">
        <f t="shared" si="7"/>
        <v>8/10/2012†15Average Per DeviceAll</v>
      </c>
      <c r="F463">
        <v>1.7989729999999999</v>
      </c>
      <c r="G463">
        <v>1.70774</v>
      </c>
      <c r="H463">
        <v>1.7991269999999999</v>
      </c>
      <c r="I463">
        <v>86.391459999999995</v>
      </c>
      <c r="J463">
        <v>-0.30097479999999999</v>
      </c>
      <c r="K463">
        <v>-0.17705770000000001</v>
      </c>
      <c r="L463">
        <v>-9.1233099999999998E-2</v>
      </c>
      <c r="M463">
        <v>-5.4085000000000001E-3</v>
      </c>
      <c r="N463">
        <v>0.11850860000000001</v>
      </c>
      <c r="O463">
        <v>-0.209587</v>
      </c>
      <c r="P463">
        <v>-8.5669899999999993E-2</v>
      </c>
      <c r="Q463">
        <v>1.5469999999999999E-4</v>
      </c>
      <c r="R463">
        <v>8.5979299999999995E-2</v>
      </c>
      <c r="S463">
        <v>0.20989640000000001</v>
      </c>
    </row>
    <row r="464" spans="1:19">
      <c r="A464" s="12" t="s">
        <v>25</v>
      </c>
      <c r="B464" s="14">
        <v>15</v>
      </c>
      <c r="C464" t="s">
        <v>54</v>
      </c>
      <c r="D464" t="s">
        <v>58</v>
      </c>
      <c r="E464" t="str">
        <f t="shared" si="7"/>
        <v>8/10/2012†15Average Per Premise100% Cycling</v>
      </c>
      <c r="F464">
        <v>1.7286760000000001</v>
      </c>
      <c r="G464">
        <v>1.7601290000000001</v>
      </c>
      <c r="H464">
        <v>1.715177</v>
      </c>
      <c r="I464">
        <v>85.892989999999998</v>
      </c>
      <c r="J464">
        <v>-0.156391</v>
      </c>
      <c r="K464">
        <v>-4.5411E-2</v>
      </c>
      <c r="L464">
        <v>3.1453399999999999E-2</v>
      </c>
      <c r="M464">
        <v>0.10831780000000001</v>
      </c>
      <c r="N464">
        <v>0.21929770000000001</v>
      </c>
      <c r="O464">
        <v>-0.2013433</v>
      </c>
      <c r="P464">
        <v>-9.0363299999999994E-2</v>
      </c>
      <c r="Q464">
        <v>-1.3498899999999999E-2</v>
      </c>
      <c r="R464">
        <v>6.3365500000000005E-2</v>
      </c>
      <c r="S464">
        <v>0.17434549999999999</v>
      </c>
    </row>
    <row r="465" spans="1:19">
      <c r="A465" s="12" t="s">
        <v>25</v>
      </c>
      <c r="B465" s="14">
        <v>15</v>
      </c>
      <c r="C465" t="s">
        <v>54</v>
      </c>
      <c r="D465" t="s">
        <v>57</v>
      </c>
      <c r="E465" t="str">
        <f t="shared" si="7"/>
        <v>8/10/2012†15Average Per Premise50% Cycling</v>
      </c>
      <c r="F465">
        <v>2.5400520000000002</v>
      </c>
      <c r="G465">
        <v>2.2790560000000002</v>
      </c>
      <c r="H465">
        <v>2.5554139999999999</v>
      </c>
      <c r="I465">
        <v>86.953580000000002</v>
      </c>
      <c r="J465">
        <v>-0.49542979999999998</v>
      </c>
      <c r="K465">
        <v>-0.35692410000000002</v>
      </c>
      <c r="L465">
        <v>-0.26099539999999999</v>
      </c>
      <c r="M465">
        <v>-0.16506670000000001</v>
      </c>
      <c r="N465">
        <v>-2.6561000000000001E-2</v>
      </c>
      <c r="O465">
        <v>-0.2190724</v>
      </c>
      <c r="P465">
        <v>-8.0566600000000002E-2</v>
      </c>
      <c r="Q465">
        <v>1.5362000000000001E-2</v>
      </c>
      <c r="R465">
        <v>0.11129070000000001</v>
      </c>
      <c r="S465">
        <v>0.2497965</v>
      </c>
    </row>
    <row r="466" spans="1:19">
      <c r="A466" s="12" t="s">
        <v>25</v>
      </c>
      <c r="B466" s="14">
        <v>15</v>
      </c>
      <c r="C466" t="s">
        <v>54</v>
      </c>
      <c r="D466" t="s">
        <v>52</v>
      </c>
      <c r="E466" t="str">
        <f t="shared" si="7"/>
        <v>8/10/2012†15Average Per PremiseAll</v>
      </c>
      <c r="F466">
        <v>2.1100219999999998</v>
      </c>
      <c r="G466">
        <v>2.0040249999999999</v>
      </c>
      <c r="H466">
        <v>2.1100880000000002</v>
      </c>
      <c r="I466">
        <v>86.391459999999995</v>
      </c>
      <c r="J466">
        <v>-0.3157392</v>
      </c>
      <c r="K466">
        <v>-0.1918221</v>
      </c>
      <c r="L466">
        <v>-0.10599749999999999</v>
      </c>
      <c r="M466">
        <v>-2.0172900000000001E-2</v>
      </c>
      <c r="N466">
        <v>0.10374410000000001</v>
      </c>
      <c r="O466">
        <v>-0.209676</v>
      </c>
      <c r="P466">
        <v>-8.5758899999999999E-2</v>
      </c>
      <c r="Q466">
        <v>6.5699999999999998E-5</v>
      </c>
      <c r="R466">
        <v>8.5890300000000003E-2</v>
      </c>
      <c r="S466">
        <v>0.20980740000000001</v>
      </c>
    </row>
    <row r="467" spans="1:19">
      <c r="A467" s="12" t="s">
        <v>25</v>
      </c>
      <c r="B467" s="14">
        <v>15</v>
      </c>
      <c r="C467" t="s">
        <v>56</v>
      </c>
      <c r="D467" t="s">
        <v>58</v>
      </c>
      <c r="E467" t="str">
        <f t="shared" si="7"/>
        <v>8/10/2012†15Average Per Ton100% Cycling</v>
      </c>
      <c r="F467">
        <v>0.40385019999999999</v>
      </c>
      <c r="G467">
        <v>0.41119830000000002</v>
      </c>
      <c r="H467">
        <v>0.40069660000000001</v>
      </c>
      <c r="I467">
        <v>85.892989999999998</v>
      </c>
      <c r="J467">
        <v>-0.1804963</v>
      </c>
      <c r="K467">
        <v>-6.9516300000000003E-2</v>
      </c>
      <c r="L467">
        <v>7.3480999999999998E-3</v>
      </c>
      <c r="M467">
        <v>8.4212499999999996E-2</v>
      </c>
      <c r="N467">
        <v>0.19519249999999999</v>
      </c>
      <c r="O467">
        <v>-0.190998</v>
      </c>
      <c r="P467">
        <v>-8.0018000000000006E-2</v>
      </c>
      <c r="Q467">
        <v>-3.1535999999999999E-3</v>
      </c>
      <c r="R467">
        <v>7.3710800000000007E-2</v>
      </c>
      <c r="S467">
        <v>0.18469079999999999</v>
      </c>
    </row>
    <row r="468" spans="1:19">
      <c r="A468" s="12" t="s">
        <v>25</v>
      </c>
      <c r="B468" s="14">
        <v>15</v>
      </c>
      <c r="C468" t="s">
        <v>56</v>
      </c>
      <c r="D468" t="s">
        <v>57</v>
      </c>
      <c r="E468" t="str">
        <f t="shared" si="7"/>
        <v>8/10/2012†15Average Per Ton50% Cycling</v>
      </c>
      <c r="F468">
        <v>0.62827160000000004</v>
      </c>
      <c r="G468">
        <v>0.56371539999999998</v>
      </c>
      <c r="H468">
        <v>0.6320713</v>
      </c>
      <c r="I468">
        <v>86.953580000000002</v>
      </c>
      <c r="J468">
        <v>-0.2989906</v>
      </c>
      <c r="K468">
        <v>-0.16048490000000001</v>
      </c>
      <c r="L468">
        <v>-6.4556199999999994E-2</v>
      </c>
      <c r="M468">
        <v>3.1372499999999998E-2</v>
      </c>
      <c r="N468">
        <v>0.16987820000000001</v>
      </c>
      <c r="O468">
        <v>-0.2306347</v>
      </c>
      <c r="P468">
        <v>-9.21289E-2</v>
      </c>
      <c r="Q468">
        <v>3.7997E-3</v>
      </c>
      <c r="R468">
        <v>9.9728399999999995E-2</v>
      </c>
      <c r="S468">
        <v>0.23823420000000001</v>
      </c>
    </row>
    <row r="469" spans="1:19">
      <c r="A469" s="12" t="s">
        <v>25</v>
      </c>
      <c r="B469" s="14">
        <v>15</v>
      </c>
      <c r="C469" t="s">
        <v>56</v>
      </c>
      <c r="D469" t="s">
        <v>52</v>
      </c>
      <c r="E469" t="str">
        <f t="shared" si="7"/>
        <v>8/10/2012†15Average Per TonAll</v>
      </c>
      <c r="F469">
        <v>0.50932820000000001</v>
      </c>
      <c r="G469">
        <v>0.48288130000000001</v>
      </c>
      <c r="H469">
        <v>0.50944270000000003</v>
      </c>
      <c r="I469">
        <v>86.391459999999995</v>
      </c>
      <c r="J469">
        <v>-0.2361886</v>
      </c>
      <c r="K469">
        <v>-0.1122715</v>
      </c>
      <c r="L469">
        <v>-2.6446899999999999E-2</v>
      </c>
      <c r="M469">
        <v>5.9377699999999999E-2</v>
      </c>
      <c r="N469">
        <v>0.18329480000000001</v>
      </c>
      <c r="O469">
        <v>-0.20962720000000001</v>
      </c>
      <c r="P469">
        <v>-8.5710099999999997E-2</v>
      </c>
      <c r="Q469">
        <v>1.145E-4</v>
      </c>
      <c r="R469">
        <v>8.5939100000000004E-2</v>
      </c>
      <c r="S469">
        <v>0.20985619999999999</v>
      </c>
    </row>
    <row r="470" spans="1:19">
      <c r="A470" s="12" t="s">
        <v>25</v>
      </c>
      <c r="B470" s="14">
        <v>16</v>
      </c>
      <c r="C470" t="s">
        <v>63</v>
      </c>
      <c r="D470" t="s">
        <v>58</v>
      </c>
      <c r="E470" t="str">
        <f t="shared" si="7"/>
        <v>8/10/2012†16Aggregate100% Cycling</v>
      </c>
      <c r="F470">
        <v>24.019939999999998</v>
      </c>
      <c r="G470">
        <v>23.424669999999999</v>
      </c>
      <c r="H470">
        <v>22.826419999999999</v>
      </c>
      <c r="I470">
        <v>84.348950000000002</v>
      </c>
      <c r="J470">
        <v>-3.0651229999999998</v>
      </c>
      <c r="K470">
        <v>-1.6059159999999999</v>
      </c>
      <c r="L470">
        <v>-0.59527359999999996</v>
      </c>
      <c r="M470">
        <v>0.41536889999999999</v>
      </c>
      <c r="N470">
        <v>1.874576</v>
      </c>
      <c r="O470">
        <v>-3.6633719999999999</v>
      </c>
      <c r="P470">
        <v>-2.204164</v>
      </c>
      <c r="Q470">
        <v>-1.193522</v>
      </c>
      <c r="R470">
        <v>-0.18287929999999999</v>
      </c>
      <c r="S470">
        <v>1.2763279999999999</v>
      </c>
    </row>
    <row r="471" spans="1:19">
      <c r="A471" s="12" t="s">
        <v>25</v>
      </c>
      <c r="B471" s="14">
        <v>16</v>
      </c>
      <c r="C471" t="s">
        <v>63</v>
      </c>
      <c r="D471" t="s">
        <v>57</v>
      </c>
      <c r="E471" t="str">
        <f t="shared" si="7"/>
        <v>8/10/2012†16Aggregate50% Cycling</v>
      </c>
      <c r="F471">
        <v>28.540209999999998</v>
      </c>
      <c r="G471">
        <v>25.771090000000001</v>
      </c>
      <c r="H471">
        <v>28.896080000000001</v>
      </c>
      <c r="I471">
        <v>85.249049999999997</v>
      </c>
      <c r="J471">
        <v>-5.2256780000000003</v>
      </c>
      <c r="K471">
        <v>-3.774324</v>
      </c>
      <c r="L471">
        <v>-2.7691210000000002</v>
      </c>
      <c r="M471">
        <v>-1.7639180000000001</v>
      </c>
      <c r="N471">
        <v>-0.31256390000000001</v>
      </c>
      <c r="O471">
        <v>-2.1006879999999999</v>
      </c>
      <c r="P471">
        <v>-0.64933390000000002</v>
      </c>
      <c r="Q471">
        <v>0.3558693</v>
      </c>
      <c r="R471">
        <v>1.361073</v>
      </c>
      <c r="S471">
        <v>2.812427</v>
      </c>
    </row>
    <row r="472" spans="1:19">
      <c r="A472" s="12" t="s">
        <v>25</v>
      </c>
      <c r="B472" s="14">
        <v>16</v>
      </c>
      <c r="C472" t="s">
        <v>63</v>
      </c>
      <c r="D472" t="s">
        <v>52</v>
      </c>
      <c r="E472" t="str">
        <f t="shared" si="7"/>
        <v>8/10/2012†16AggregateAll</v>
      </c>
      <c r="F472">
        <v>52.630040000000001</v>
      </c>
      <c r="G472">
        <v>49.244959999999999</v>
      </c>
      <c r="H472">
        <v>51.805219999999998</v>
      </c>
      <c r="I472">
        <v>84.772000000000006</v>
      </c>
      <c r="J472">
        <v>-8.3142790000000009</v>
      </c>
      <c r="K472">
        <v>-5.4020679999999999</v>
      </c>
      <c r="L472">
        <v>-3.3850799999999999</v>
      </c>
      <c r="M472">
        <v>-1.3680920000000001</v>
      </c>
      <c r="N472">
        <v>1.5441180000000001</v>
      </c>
      <c r="O472">
        <v>-5.754016</v>
      </c>
      <c r="P472">
        <v>-2.8418049999999999</v>
      </c>
      <c r="Q472">
        <v>-0.82481720000000003</v>
      </c>
      <c r="R472">
        <v>1.1921710000000001</v>
      </c>
      <c r="S472">
        <v>4.1043810000000001</v>
      </c>
    </row>
    <row r="473" spans="1:19">
      <c r="A473" s="12" t="s">
        <v>25</v>
      </c>
      <c r="B473" s="14">
        <v>16</v>
      </c>
      <c r="C473" t="s">
        <v>55</v>
      </c>
      <c r="D473" t="s">
        <v>58</v>
      </c>
      <c r="E473" t="str">
        <f t="shared" si="7"/>
        <v>8/10/2012†16Average Per Device100% Cycling</v>
      </c>
      <c r="F473">
        <v>1.6565190000000001</v>
      </c>
      <c r="G473">
        <v>1.6154660000000001</v>
      </c>
      <c r="H473">
        <v>1.574209</v>
      </c>
      <c r="I473">
        <v>84.348950000000002</v>
      </c>
      <c r="J473">
        <v>-0.242673</v>
      </c>
      <c r="K473">
        <v>-0.123554</v>
      </c>
      <c r="L473">
        <v>-4.1052600000000002E-2</v>
      </c>
      <c r="M473">
        <v>4.1448800000000001E-2</v>
      </c>
      <c r="N473">
        <v>0.16056780000000001</v>
      </c>
      <c r="O473">
        <v>-0.28393069999999998</v>
      </c>
      <c r="P473">
        <v>-0.16481170000000001</v>
      </c>
      <c r="Q473">
        <v>-8.2310300000000003E-2</v>
      </c>
      <c r="R473">
        <v>1.9110000000000001E-4</v>
      </c>
      <c r="S473">
        <v>0.1193101</v>
      </c>
    </row>
    <row r="474" spans="1:19">
      <c r="A474" s="12" t="s">
        <v>25</v>
      </c>
      <c r="B474" s="14">
        <v>16</v>
      </c>
      <c r="C474" t="s">
        <v>55</v>
      </c>
      <c r="D474" t="s">
        <v>57</v>
      </c>
      <c r="E474" t="str">
        <f t="shared" si="7"/>
        <v>8/10/2012†16Average Per Device50% Cycling</v>
      </c>
      <c r="F474">
        <v>2.2947340000000001</v>
      </c>
      <c r="G474">
        <v>2.0720869999999998</v>
      </c>
      <c r="H474">
        <v>2.3233470000000001</v>
      </c>
      <c r="I474">
        <v>85.249049999999997</v>
      </c>
      <c r="J474">
        <v>-0.45270480000000002</v>
      </c>
      <c r="K474">
        <v>-0.31678469999999997</v>
      </c>
      <c r="L474">
        <v>-0.22264700000000001</v>
      </c>
      <c r="M474">
        <v>-0.12850919999999999</v>
      </c>
      <c r="N474">
        <v>7.4108000000000004E-3</v>
      </c>
      <c r="O474">
        <v>-0.2014445</v>
      </c>
      <c r="P474">
        <v>-6.5524499999999999E-2</v>
      </c>
      <c r="Q474">
        <v>2.8613300000000001E-2</v>
      </c>
      <c r="R474">
        <v>0.1227511</v>
      </c>
      <c r="S474">
        <v>0.25867109999999999</v>
      </c>
    </row>
    <row r="475" spans="1:19">
      <c r="A475" s="12" t="s">
        <v>25</v>
      </c>
      <c r="B475" s="14">
        <v>16</v>
      </c>
      <c r="C475" t="s">
        <v>55</v>
      </c>
      <c r="D475" t="s">
        <v>52</v>
      </c>
      <c r="E475" t="str">
        <f t="shared" si="7"/>
        <v>8/10/2012†16Average Per DeviceAll</v>
      </c>
      <c r="F475">
        <v>1.95648</v>
      </c>
      <c r="G475">
        <v>1.8300780000000001</v>
      </c>
      <c r="H475">
        <v>1.926304</v>
      </c>
      <c r="I475">
        <v>84.772000000000006</v>
      </c>
      <c r="J475">
        <v>-0.34138790000000002</v>
      </c>
      <c r="K475">
        <v>-0.21437239999999999</v>
      </c>
      <c r="L475">
        <v>-0.12640190000000001</v>
      </c>
      <c r="M475">
        <v>-3.8431399999999998E-2</v>
      </c>
      <c r="N475">
        <v>8.8583999999999996E-2</v>
      </c>
      <c r="O475">
        <v>-0.2451622</v>
      </c>
      <c r="P475">
        <v>-0.11814669999999999</v>
      </c>
      <c r="Q475">
        <v>-3.01762E-2</v>
      </c>
      <c r="R475">
        <v>5.77943E-2</v>
      </c>
      <c r="S475">
        <v>0.1848098</v>
      </c>
    </row>
    <row r="476" spans="1:19">
      <c r="A476" s="12" t="s">
        <v>25</v>
      </c>
      <c r="B476" s="14">
        <v>16</v>
      </c>
      <c r="C476" t="s">
        <v>54</v>
      </c>
      <c r="D476" t="s">
        <v>58</v>
      </c>
      <c r="E476" t="str">
        <f t="shared" si="7"/>
        <v>8/10/2012†16Average Per Premise100% Cycling</v>
      </c>
      <c r="F476">
        <v>1.960812</v>
      </c>
      <c r="G476">
        <v>1.912218</v>
      </c>
      <c r="H476">
        <v>1.863381</v>
      </c>
      <c r="I476">
        <v>84.348950000000002</v>
      </c>
      <c r="J476">
        <v>-0.2502142</v>
      </c>
      <c r="K476">
        <v>-0.1310952</v>
      </c>
      <c r="L476">
        <v>-4.8593799999999999E-2</v>
      </c>
      <c r="M476">
        <v>3.3907699999999999E-2</v>
      </c>
      <c r="N476">
        <v>0.15302660000000001</v>
      </c>
      <c r="O476">
        <v>-0.2990507</v>
      </c>
      <c r="P476">
        <v>-0.1799318</v>
      </c>
      <c r="Q476">
        <v>-9.7430299999999997E-2</v>
      </c>
      <c r="R476">
        <v>-1.49289E-2</v>
      </c>
      <c r="S476">
        <v>0.10419</v>
      </c>
    </row>
    <row r="477" spans="1:19">
      <c r="A477" s="12" t="s">
        <v>25</v>
      </c>
      <c r="B477" s="14">
        <v>16</v>
      </c>
      <c r="C477" t="s">
        <v>54</v>
      </c>
      <c r="D477" t="s">
        <v>57</v>
      </c>
      <c r="E477" t="str">
        <f t="shared" si="7"/>
        <v>8/10/2012†16Average Per Premise50% Cycling</v>
      </c>
      <c r="F477">
        <v>2.6728049999999999</v>
      </c>
      <c r="G477">
        <v>2.413475</v>
      </c>
      <c r="H477">
        <v>2.7061320000000002</v>
      </c>
      <c r="I477">
        <v>85.249049999999997</v>
      </c>
      <c r="J477">
        <v>-0.48938739999999997</v>
      </c>
      <c r="K477">
        <v>-0.35346729999999998</v>
      </c>
      <c r="L477">
        <v>-0.25932959999999999</v>
      </c>
      <c r="M477">
        <v>-0.1651918</v>
      </c>
      <c r="N477">
        <v>-2.9271800000000001E-2</v>
      </c>
      <c r="O477">
        <v>-0.1967304</v>
      </c>
      <c r="P477">
        <v>-6.0810400000000001E-2</v>
      </c>
      <c r="Q477">
        <v>3.3327299999999997E-2</v>
      </c>
      <c r="R477">
        <v>0.1274651</v>
      </c>
      <c r="S477">
        <v>0.26338509999999998</v>
      </c>
    </row>
    <row r="478" spans="1:19">
      <c r="A478" s="12" t="s">
        <v>25</v>
      </c>
      <c r="B478" s="14">
        <v>16</v>
      </c>
      <c r="C478" t="s">
        <v>54</v>
      </c>
      <c r="D478" t="s">
        <v>52</v>
      </c>
      <c r="E478" t="str">
        <f t="shared" si="7"/>
        <v>8/10/2012†16Average Per PremiseAll</v>
      </c>
      <c r="F478">
        <v>2.2954479999999999</v>
      </c>
      <c r="G478">
        <v>2.1478090000000001</v>
      </c>
      <c r="H478">
        <v>2.259474</v>
      </c>
      <c r="I478">
        <v>84.772000000000006</v>
      </c>
      <c r="J478">
        <v>-0.36262559999999999</v>
      </c>
      <c r="K478">
        <v>-0.23561009999999999</v>
      </c>
      <c r="L478">
        <v>-0.14763960000000001</v>
      </c>
      <c r="M478">
        <v>-5.9669100000000003E-2</v>
      </c>
      <c r="N478">
        <v>6.7346400000000001E-2</v>
      </c>
      <c r="O478">
        <v>-0.25096020000000002</v>
      </c>
      <c r="P478">
        <v>-0.1239447</v>
      </c>
      <c r="Q478">
        <v>-3.5974199999999998E-2</v>
      </c>
      <c r="R478">
        <v>5.1996300000000002E-2</v>
      </c>
      <c r="S478">
        <v>0.1790117</v>
      </c>
    </row>
    <row r="479" spans="1:19">
      <c r="A479" s="12" t="s">
        <v>25</v>
      </c>
      <c r="B479" s="14">
        <v>16</v>
      </c>
      <c r="C479" t="s">
        <v>56</v>
      </c>
      <c r="D479" t="s">
        <v>58</v>
      </c>
      <c r="E479" t="str">
        <f t="shared" si="7"/>
        <v>8/10/2012†16Average Per Ton100% Cycling</v>
      </c>
      <c r="F479">
        <v>0.45808140000000003</v>
      </c>
      <c r="G479">
        <v>0.44672899999999999</v>
      </c>
      <c r="H479">
        <v>0.43531989999999998</v>
      </c>
      <c r="I479">
        <v>84.348950000000002</v>
      </c>
      <c r="J479">
        <v>-0.21297279999999999</v>
      </c>
      <c r="K479">
        <v>-9.3853800000000001E-2</v>
      </c>
      <c r="L479">
        <v>-1.13524E-2</v>
      </c>
      <c r="M479">
        <v>7.1149000000000004E-2</v>
      </c>
      <c r="N479">
        <v>0.19026799999999999</v>
      </c>
      <c r="O479">
        <v>-0.2243819</v>
      </c>
      <c r="P479">
        <v>-0.105263</v>
      </c>
      <c r="Q479">
        <v>-2.27615E-2</v>
      </c>
      <c r="R479">
        <v>5.9739899999999999E-2</v>
      </c>
      <c r="S479">
        <v>0.17885889999999999</v>
      </c>
    </row>
    <row r="480" spans="1:19">
      <c r="A480" s="12" t="s">
        <v>25</v>
      </c>
      <c r="B480" s="14">
        <v>16</v>
      </c>
      <c r="C480" t="s">
        <v>56</v>
      </c>
      <c r="D480" t="s">
        <v>57</v>
      </c>
      <c r="E480" t="str">
        <f t="shared" si="7"/>
        <v>8/10/2012†16Average Per Ton50% Cycling</v>
      </c>
      <c r="F480">
        <v>0.66110749999999996</v>
      </c>
      <c r="G480">
        <v>0.59696329999999997</v>
      </c>
      <c r="H480">
        <v>0.66935089999999997</v>
      </c>
      <c r="I480">
        <v>85.249049999999997</v>
      </c>
      <c r="J480">
        <v>-0.29420190000000002</v>
      </c>
      <c r="K480">
        <v>-0.1582819</v>
      </c>
      <c r="L480">
        <v>-6.4144099999999996E-2</v>
      </c>
      <c r="M480">
        <v>2.9993599999999999E-2</v>
      </c>
      <c r="N480">
        <v>0.1659137</v>
      </c>
      <c r="O480">
        <v>-0.22181439999999999</v>
      </c>
      <c r="P480">
        <v>-8.5894399999999996E-2</v>
      </c>
      <c r="Q480">
        <v>8.2433999999999997E-3</v>
      </c>
      <c r="R480">
        <v>0.10238120000000001</v>
      </c>
      <c r="S480">
        <v>0.23830119999999999</v>
      </c>
    </row>
    <row r="481" spans="1:19">
      <c r="A481" s="12" t="s">
        <v>25</v>
      </c>
      <c r="B481" s="14">
        <v>16</v>
      </c>
      <c r="C481" t="s">
        <v>56</v>
      </c>
      <c r="D481" t="s">
        <v>52</v>
      </c>
      <c r="E481" t="str">
        <f t="shared" si="7"/>
        <v>8/10/2012†16Average Per TonAll</v>
      </c>
      <c r="F481">
        <v>0.55350370000000004</v>
      </c>
      <c r="G481">
        <v>0.5173392</v>
      </c>
      <c r="H481">
        <v>0.54531439999999998</v>
      </c>
      <c r="I481">
        <v>84.772000000000006</v>
      </c>
      <c r="J481">
        <v>-0.2511505</v>
      </c>
      <c r="K481">
        <v>-0.124135</v>
      </c>
      <c r="L481">
        <v>-3.6164500000000002E-2</v>
      </c>
      <c r="M481">
        <v>5.1805999999999998E-2</v>
      </c>
      <c r="N481">
        <v>0.17882149999999999</v>
      </c>
      <c r="O481">
        <v>-0.22317519999999999</v>
      </c>
      <c r="P481">
        <v>-9.6159700000000001E-2</v>
      </c>
      <c r="Q481">
        <v>-8.1892000000000006E-3</v>
      </c>
      <c r="R481">
        <v>7.9781299999999999E-2</v>
      </c>
      <c r="S481">
        <v>0.2067968</v>
      </c>
    </row>
    <row r="482" spans="1:19">
      <c r="A482" s="12" t="s">
        <v>25</v>
      </c>
      <c r="B482" s="14">
        <v>17</v>
      </c>
      <c r="C482" t="s">
        <v>63</v>
      </c>
      <c r="D482" t="s">
        <v>58</v>
      </c>
      <c r="E482" t="str">
        <f t="shared" si="7"/>
        <v>8/10/2012†17Aggregate100% Cycling</v>
      </c>
      <c r="F482">
        <v>15.525309999999999</v>
      </c>
      <c r="G482">
        <v>24.67792</v>
      </c>
      <c r="H482">
        <v>24.04767</v>
      </c>
      <c r="I482">
        <v>82.049189999999996</v>
      </c>
      <c r="J482">
        <v>7.0118159999999996</v>
      </c>
      <c r="K482">
        <v>8.2766199999999994</v>
      </c>
      <c r="L482">
        <v>9.1526189999999996</v>
      </c>
      <c r="M482">
        <v>10.02862</v>
      </c>
      <c r="N482">
        <v>11.293419999999999</v>
      </c>
      <c r="O482">
        <v>6.3815600000000003</v>
      </c>
      <c r="P482">
        <v>7.6463640000000002</v>
      </c>
      <c r="Q482">
        <v>8.5223639999999996</v>
      </c>
      <c r="R482">
        <v>9.3983629999999998</v>
      </c>
      <c r="S482">
        <v>10.663169999999999</v>
      </c>
    </row>
    <row r="483" spans="1:19">
      <c r="A483" s="12" t="s">
        <v>25</v>
      </c>
      <c r="B483" s="14">
        <v>17</v>
      </c>
      <c r="C483" t="s">
        <v>63</v>
      </c>
      <c r="D483" t="s">
        <v>57</v>
      </c>
      <c r="E483" t="str">
        <f t="shared" si="7"/>
        <v>8/10/2012†17Aggregate50% Cycling</v>
      </c>
      <c r="F483">
        <v>22.82724</v>
      </c>
      <c r="G483">
        <v>26.211590000000001</v>
      </c>
      <c r="H483">
        <v>29.39</v>
      </c>
      <c r="I483">
        <v>83.329030000000003</v>
      </c>
      <c r="J483">
        <v>1.2845519999999999</v>
      </c>
      <c r="K483">
        <v>2.5251290000000002</v>
      </c>
      <c r="L483">
        <v>3.38435</v>
      </c>
      <c r="M483">
        <v>4.2435700000000001</v>
      </c>
      <c r="N483">
        <v>5.4841480000000002</v>
      </c>
      <c r="O483">
        <v>4.4629589999999997</v>
      </c>
      <c r="P483">
        <v>5.7035369999999999</v>
      </c>
      <c r="Q483">
        <v>6.5627570000000004</v>
      </c>
      <c r="R483">
        <v>7.421977</v>
      </c>
      <c r="S483">
        <v>8.6625549999999993</v>
      </c>
    </row>
    <row r="484" spans="1:19">
      <c r="A484" s="12" t="s">
        <v>25</v>
      </c>
      <c r="B484" s="14">
        <v>17</v>
      </c>
      <c r="C484" t="s">
        <v>63</v>
      </c>
      <c r="D484" t="s">
        <v>52</v>
      </c>
      <c r="E484" t="str">
        <f t="shared" si="7"/>
        <v>8/10/2012†17AggregateAll</v>
      </c>
      <c r="F484">
        <v>38.437980000000003</v>
      </c>
      <c r="G484">
        <v>50.932720000000003</v>
      </c>
      <c r="H484">
        <v>53.515149999999998</v>
      </c>
      <c r="I484">
        <v>82.650720000000007</v>
      </c>
      <c r="J484">
        <v>8.2519899999999993</v>
      </c>
      <c r="K484">
        <v>10.75864</v>
      </c>
      <c r="L484">
        <v>12.49474</v>
      </c>
      <c r="M484">
        <v>14.230840000000001</v>
      </c>
      <c r="N484">
        <v>16.737490000000001</v>
      </c>
      <c r="O484">
        <v>10.83441</v>
      </c>
      <c r="P484">
        <v>13.341060000000001</v>
      </c>
      <c r="Q484">
        <v>15.077159999999999</v>
      </c>
      <c r="R484">
        <v>16.81326</v>
      </c>
      <c r="S484">
        <v>19.31991</v>
      </c>
    </row>
    <row r="485" spans="1:19">
      <c r="A485" s="12" t="s">
        <v>25</v>
      </c>
      <c r="B485" s="14">
        <v>17</v>
      </c>
      <c r="C485" t="s">
        <v>55</v>
      </c>
      <c r="D485" t="s">
        <v>58</v>
      </c>
      <c r="E485" t="str">
        <f t="shared" si="7"/>
        <v>8/10/2012†17Average Per Device100% Cycling</v>
      </c>
      <c r="F485">
        <v>1.070692</v>
      </c>
      <c r="G485">
        <v>1.7018960000000001</v>
      </c>
      <c r="H485">
        <v>1.658431</v>
      </c>
      <c r="I485">
        <v>82.049189999999996</v>
      </c>
      <c r="J485">
        <v>0.45644469999999998</v>
      </c>
      <c r="K485">
        <v>0.55969400000000002</v>
      </c>
      <c r="L485">
        <v>0.63120410000000005</v>
      </c>
      <c r="M485">
        <v>0.70271430000000001</v>
      </c>
      <c r="N485">
        <v>0.8059636</v>
      </c>
      <c r="O485">
        <v>0.4129795</v>
      </c>
      <c r="P485">
        <v>0.51622889999999999</v>
      </c>
      <c r="Q485">
        <v>0.58773900000000001</v>
      </c>
      <c r="R485">
        <v>0.65924910000000003</v>
      </c>
      <c r="S485">
        <v>0.76249840000000002</v>
      </c>
    </row>
    <row r="486" spans="1:19">
      <c r="A486" s="12" t="s">
        <v>25</v>
      </c>
      <c r="B486" s="14">
        <v>17</v>
      </c>
      <c r="C486" t="s">
        <v>55</v>
      </c>
      <c r="D486" t="s">
        <v>57</v>
      </c>
      <c r="E486" t="str">
        <f t="shared" si="7"/>
        <v>8/10/2012†17Average Per Device50% Cycling</v>
      </c>
      <c r="F486">
        <v>1.835391</v>
      </c>
      <c r="G486">
        <v>2.1075050000000002</v>
      </c>
      <c r="H486">
        <v>2.3630599999999999</v>
      </c>
      <c r="I486">
        <v>83.329030000000003</v>
      </c>
      <c r="J486">
        <v>7.5466500000000006E-2</v>
      </c>
      <c r="K486">
        <v>0.19164719999999999</v>
      </c>
      <c r="L486">
        <v>0.27211360000000001</v>
      </c>
      <c r="M486">
        <v>0.35258</v>
      </c>
      <c r="N486">
        <v>0.46876069999999997</v>
      </c>
      <c r="O486">
        <v>0.33102179999999998</v>
      </c>
      <c r="P486">
        <v>0.44720260000000001</v>
      </c>
      <c r="Q486">
        <v>0.52766900000000005</v>
      </c>
      <c r="R486">
        <v>0.60813530000000005</v>
      </c>
      <c r="S486">
        <v>0.72431610000000002</v>
      </c>
    </row>
    <row r="487" spans="1:19">
      <c r="A487" s="12" t="s">
        <v>25</v>
      </c>
      <c r="B487" s="14">
        <v>17</v>
      </c>
      <c r="C487" t="s">
        <v>55</v>
      </c>
      <c r="D487" t="s">
        <v>52</v>
      </c>
      <c r="E487" t="str">
        <f t="shared" si="7"/>
        <v>8/10/2012†17Average Per DeviceAll</v>
      </c>
      <c r="F487">
        <v>1.4301010000000001</v>
      </c>
      <c r="G487">
        <v>1.8925320000000001</v>
      </c>
      <c r="H487">
        <v>1.9896069999999999</v>
      </c>
      <c r="I487">
        <v>82.650720000000007</v>
      </c>
      <c r="J487">
        <v>0.27738489999999999</v>
      </c>
      <c r="K487">
        <v>0.386712</v>
      </c>
      <c r="L487">
        <v>0.4624316</v>
      </c>
      <c r="M487">
        <v>0.53815109999999999</v>
      </c>
      <c r="N487">
        <v>0.6474782</v>
      </c>
      <c r="O487">
        <v>0.3744594</v>
      </c>
      <c r="P487">
        <v>0.48378650000000001</v>
      </c>
      <c r="Q487">
        <v>0.55950610000000001</v>
      </c>
      <c r="R487">
        <v>0.6352257</v>
      </c>
      <c r="S487">
        <v>0.74455269999999996</v>
      </c>
    </row>
    <row r="488" spans="1:19">
      <c r="A488" s="12" t="s">
        <v>25</v>
      </c>
      <c r="B488" s="14">
        <v>17</v>
      </c>
      <c r="C488" t="s">
        <v>54</v>
      </c>
      <c r="D488" t="s">
        <v>58</v>
      </c>
      <c r="E488" t="str">
        <f t="shared" si="7"/>
        <v>8/10/2012†17Average Per Premise100% Cycling</v>
      </c>
      <c r="F488">
        <v>1.2673719999999999</v>
      </c>
      <c r="G488">
        <v>2.0145240000000002</v>
      </c>
      <c r="H488">
        <v>1.9630749999999999</v>
      </c>
      <c r="I488">
        <v>82.049189999999996</v>
      </c>
      <c r="J488">
        <v>0.57239309999999999</v>
      </c>
      <c r="K488">
        <v>0.67564239999999998</v>
      </c>
      <c r="L488">
        <v>0.74715259999999994</v>
      </c>
      <c r="M488">
        <v>0.81866269999999997</v>
      </c>
      <c r="N488">
        <v>0.92191199999999995</v>
      </c>
      <c r="O488">
        <v>0.52094370000000001</v>
      </c>
      <c r="P488">
        <v>0.624193</v>
      </c>
      <c r="Q488">
        <v>0.69570310000000002</v>
      </c>
      <c r="R488">
        <v>0.76721329999999999</v>
      </c>
      <c r="S488">
        <v>0.87046259999999998</v>
      </c>
    </row>
    <row r="489" spans="1:19">
      <c r="A489" s="12" t="s">
        <v>25</v>
      </c>
      <c r="B489" s="14">
        <v>17</v>
      </c>
      <c r="C489" t="s">
        <v>54</v>
      </c>
      <c r="D489" t="s">
        <v>57</v>
      </c>
      <c r="E489" t="str">
        <f t="shared" si="7"/>
        <v>8/10/2012†17Average Per Premise50% Cycling</v>
      </c>
      <c r="F489">
        <v>2.1377820000000001</v>
      </c>
      <c r="G489">
        <v>2.4547279999999998</v>
      </c>
      <c r="H489">
        <v>2.7523879999999998</v>
      </c>
      <c r="I489">
        <v>83.329030000000003</v>
      </c>
      <c r="J489">
        <v>0.1202989</v>
      </c>
      <c r="K489">
        <v>0.23647960000000001</v>
      </c>
      <c r="L489">
        <v>0.31694600000000001</v>
      </c>
      <c r="M489">
        <v>0.3974124</v>
      </c>
      <c r="N489">
        <v>0.51359310000000002</v>
      </c>
      <c r="O489">
        <v>0.4179583</v>
      </c>
      <c r="P489">
        <v>0.53413900000000003</v>
      </c>
      <c r="Q489">
        <v>0.61460539999999997</v>
      </c>
      <c r="R489">
        <v>0.69507180000000002</v>
      </c>
      <c r="S489">
        <v>0.81125250000000004</v>
      </c>
    </row>
    <row r="490" spans="1:19">
      <c r="A490" s="12" t="s">
        <v>25</v>
      </c>
      <c r="B490" s="14">
        <v>17</v>
      </c>
      <c r="C490" t="s">
        <v>54</v>
      </c>
      <c r="D490" t="s">
        <v>52</v>
      </c>
      <c r="E490" t="str">
        <f t="shared" si="7"/>
        <v>8/10/2012†17Average Per PremiseAll</v>
      </c>
      <c r="F490">
        <v>1.6764650000000001</v>
      </c>
      <c r="G490">
        <v>2.2214200000000002</v>
      </c>
      <c r="H490">
        <v>2.3340519999999998</v>
      </c>
      <c r="I490">
        <v>82.650720000000007</v>
      </c>
      <c r="J490">
        <v>0.35990889999999998</v>
      </c>
      <c r="K490">
        <v>0.46923589999999998</v>
      </c>
      <c r="L490">
        <v>0.54495550000000004</v>
      </c>
      <c r="M490">
        <v>0.62067510000000004</v>
      </c>
      <c r="N490">
        <v>0.73000209999999999</v>
      </c>
      <c r="O490">
        <v>0.47254059999999998</v>
      </c>
      <c r="P490">
        <v>0.58186760000000004</v>
      </c>
      <c r="Q490">
        <v>0.65758720000000004</v>
      </c>
      <c r="R490">
        <v>0.73330680000000004</v>
      </c>
      <c r="S490">
        <v>0.84263379999999999</v>
      </c>
    </row>
    <row r="491" spans="1:19">
      <c r="A491" s="12" t="s">
        <v>25</v>
      </c>
      <c r="B491" s="14">
        <v>17</v>
      </c>
      <c r="C491" t="s">
        <v>56</v>
      </c>
      <c r="D491" t="s">
        <v>58</v>
      </c>
      <c r="E491" t="str">
        <f t="shared" si="7"/>
        <v>8/10/2012†17Average Per Ton100% Cycling</v>
      </c>
      <c r="F491">
        <v>0.29608119999999999</v>
      </c>
      <c r="G491">
        <v>0.47062969999999998</v>
      </c>
      <c r="H491">
        <v>0.45861020000000002</v>
      </c>
      <c r="I491">
        <v>82.049189999999996</v>
      </c>
      <c r="J491">
        <v>-2.1100000000000001E-4</v>
      </c>
      <c r="K491">
        <v>0.1030383</v>
      </c>
      <c r="L491">
        <v>0.1745485</v>
      </c>
      <c r="M491">
        <v>0.24605859999999999</v>
      </c>
      <c r="N491">
        <v>0.3493079</v>
      </c>
      <c r="O491">
        <v>-1.22305E-2</v>
      </c>
      <c r="P491">
        <v>9.1018799999999997E-2</v>
      </c>
      <c r="Q491">
        <v>0.16252900000000001</v>
      </c>
      <c r="R491">
        <v>0.2340391</v>
      </c>
      <c r="S491">
        <v>0.33728839999999999</v>
      </c>
    </row>
    <row r="492" spans="1:19">
      <c r="A492" s="12" t="s">
        <v>25</v>
      </c>
      <c r="B492" s="14">
        <v>17</v>
      </c>
      <c r="C492" t="s">
        <v>56</v>
      </c>
      <c r="D492" t="s">
        <v>57</v>
      </c>
      <c r="E492" t="str">
        <f t="shared" si="7"/>
        <v>8/10/2012†17Average Per Ton50% Cycling</v>
      </c>
      <c r="F492">
        <v>0.52877189999999996</v>
      </c>
      <c r="G492">
        <v>0.60716720000000002</v>
      </c>
      <c r="H492">
        <v>0.68079199999999995</v>
      </c>
      <c r="I492">
        <v>83.329030000000003</v>
      </c>
      <c r="J492">
        <v>-0.1182518</v>
      </c>
      <c r="K492">
        <v>-2.0711000000000002E-3</v>
      </c>
      <c r="L492">
        <v>7.8395300000000001E-2</v>
      </c>
      <c r="M492">
        <v>0.15886169999999999</v>
      </c>
      <c r="N492">
        <v>0.27504240000000002</v>
      </c>
      <c r="O492">
        <v>-4.4626899999999997E-2</v>
      </c>
      <c r="P492">
        <v>7.1553800000000001E-2</v>
      </c>
      <c r="Q492">
        <v>0.15202019999999999</v>
      </c>
      <c r="R492">
        <v>0.23248659999999999</v>
      </c>
      <c r="S492">
        <v>0.34866730000000001</v>
      </c>
    </row>
    <row r="493" spans="1:19">
      <c r="A493" s="12" t="s">
        <v>25</v>
      </c>
      <c r="B493" s="14">
        <v>17</v>
      </c>
      <c r="C493" t="s">
        <v>56</v>
      </c>
      <c r="D493" t="s">
        <v>52</v>
      </c>
      <c r="E493" t="str">
        <f t="shared" si="7"/>
        <v>8/10/2012†17Average Per TonAll</v>
      </c>
      <c r="F493">
        <v>0.40544580000000002</v>
      </c>
      <c r="G493">
        <v>0.53480229999999995</v>
      </c>
      <c r="H493">
        <v>0.56303559999999997</v>
      </c>
      <c r="I493">
        <v>82.650720000000007</v>
      </c>
      <c r="J493">
        <v>-5.5690200000000002E-2</v>
      </c>
      <c r="K493">
        <v>5.3636900000000001E-2</v>
      </c>
      <c r="L493">
        <v>0.12935650000000001</v>
      </c>
      <c r="M493">
        <v>0.20507610000000001</v>
      </c>
      <c r="N493">
        <v>0.31440309999999999</v>
      </c>
      <c r="O493">
        <v>-2.74568E-2</v>
      </c>
      <c r="P493">
        <v>8.1870200000000004E-2</v>
      </c>
      <c r="Q493">
        <v>0.1575898</v>
      </c>
      <c r="R493">
        <v>0.2333094</v>
      </c>
      <c r="S493">
        <v>0.34263650000000001</v>
      </c>
    </row>
    <row r="494" spans="1:19">
      <c r="A494" s="12" t="s">
        <v>25</v>
      </c>
      <c r="B494" s="14">
        <v>18</v>
      </c>
      <c r="C494" t="s">
        <v>63</v>
      </c>
      <c r="D494" t="s">
        <v>58</v>
      </c>
      <c r="E494" t="str">
        <f t="shared" si="7"/>
        <v>8/10/2012†18Aggregate100% Cycling</v>
      </c>
      <c r="F494">
        <v>15.63875</v>
      </c>
      <c r="G494">
        <v>25.832809999999998</v>
      </c>
      <c r="H494">
        <v>25.17306</v>
      </c>
      <c r="I494">
        <v>81.859129999999993</v>
      </c>
      <c r="J494">
        <v>8.1149889999999996</v>
      </c>
      <c r="K494">
        <v>9.3433159999999997</v>
      </c>
      <c r="L494">
        <v>10.194050000000001</v>
      </c>
      <c r="M494">
        <v>11.044790000000001</v>
      </c>
      <c r="N494">
        <v>12.27312</v>
      </c>
      <c r="O494">
        <v>7.4552389999999997</v>
      </c>
      <c r="P494">
        <v>8.683567</v>
      </c>
      <c r="Q494">
        <v>9.5343029999999995</v>
      </c>
      <c r="R494">
        <v>10.38504</v>
      </c>
      <c r="S494">
        <v>11.61337</v>
      </c>
    </row>
    <row r="495" spans="1:19">
      <c r="A495" s="12" t="s">
        <v>25</v>
      </c>
      <c r="B495" s="14">
        <v>18</v>
      </c>
      <c r="C495" t="s">
        <v>63</v>
      </c>
      <c r="D495" t="s">
        <v>57</v>
      </c>
      <c r="E495" t="str">
        <f t="shared" si="7"/>
        <v>8/10/2012†18Aggregate50% Cycling</v>
      </c>
      <c r="F495">
        <v>24.632919999999999</v>
      </c>
      <c r="G495">
        <v>26.592610000000001</v>
      </c>
      <c r="H495">
        <v>29.817219999999999</v>
      </c>
      <c r="I495">
        <v>82.869889999999998</v>
      </c>
      <c r="J495">
        <v>-0.14446819999999999</v>
      </c>
      <c r="K495">
        <v>1.0986880000000001</v>
      </c>
      <c r="L495">
        <v>1.959694</v>
      </c>
      <c r="M495">
        <v>2.8207</v>
      </c>
      <c r="N495">
        <v>4.0638550000000002</v>
      </c>
      <c r="O495">
        <v>3.0801409999999998</v>
      </c>
      <c r="P495">
        <v>4.323296</v>
      </c>
      <c r="Q495">
        <v>5.1843019999999997</v>
      </c>
      <c r="R495">
        <v>6.0453080000000003</v>
      </c>
      <c r="S495">
        <v>7.2884640000000003</v>
      </c>
    </row>
    <row r="496" spans="1:19">
      <c r="A496" s="12" t="s">
        <v>25</v>
      </c>
      <c r="B496" s="14">
        <v>18</v>
      </c>
      <c r="C496" t="s">
        <v>63</v>
      </c>
      <c r="D496" t="s">
        <v>52</v>
      </c>
      <c r="E496" t="str">
        <f t="shared" si="7"/>
        <v>8/10/2012†18AggregateAll</v>
      </c>
      <c r="F496">
        <v>40.372799999999998</v>
      </c>
      <c r="G496">
        <v>52.462879999999998</v>
      </c>
      <c r="H496">
        <v>55.062669999999997</v>
      </c>
      <c r="I496">
        <v>82.334190000000007</v>
      </c>
      <c r="J496">
        <v>7.904166</v>
      </c>
      <c r="K496">
        <v>10.37724</v>
      </c>
      <c r="L496">
        <v>12.090070000000001</v>
      </c>
      <c r="M496">
        <v>13.802910000000001</v>
      </c>
      <c r="N496">
        <v>16.275980000000001</v>
      </c>
      <c r="O496">
        <v>10.503959999999999</v>
      </c>
      <c r="P496">
        <v>12.97702</v>
      </c>
      <c r="Q496">
        <v>14.689859999999999</v>
      </c>
      <c r="R496">
        <v>16.402699999999999</v>
      </c>
      <c r="S496">
        <v>18.875769999999999</v>
      </c>
    </row>
    <row r="497" spans="1:19">
      <c r="A497" s="12" t="s">
        <v>25</v>
      </c>
      <c r="B497" s="14">
        <v>18</v>
      </c>
      <c r="C497" t="s">
        <v>55</v>
      </c>
      <c r="D497" t="s">
        <v>58</v>
      </c>
      <c r="E497" t="str">
        <f t="shared" si="7"/>
        <v>8/10/2012†18Average Per Device100% Cycling</v>
      </c>
      <c r="F497">
        <v>1.078516</v>
      </c>
      <c r="G497">
        <v>1.781542</v>
      </c>
      <c r="H497">
        <v>1.736043</v>
      </c>
      <c r="I497">
        <v>81.859129999999993</v>
      </c>
      <c r="J497">
        <v>0.53330639999999996</v>
      </c>
      <c r="K497">
        <v>0.63357799999999997</v>
      </c>
      <c r="L497">
        <v>0.70302580000000003</v>
      </c>
      <c r="M497">
        <v>0.77247359999999998</v>
      </c>
      <c r="N497">
        <v>0.87274529999999995</v>
      </c>
      <c r="O497">
        <v>0.4878072</v>
      </c>
      <c r="P497">
        <v>0.58807889999999996</v>
      </c>
      <c r="Q497">
        <v>0.65752670000000002</v>
      </c>
      <c r="R497">
        <v>0.72697449999999997</v>
      </c>
      <c r="S497">
        <v>0.82724620000000004</v>
      </c>
    </row>
    <row r="498" spans="1:19">
      <c r="A498" s="12" t="s">
        <v>25</v>
      </c>
      <c r="B498" s="14">
        <v>18</v>
      </c>
      <c r="C498" t="s">
        <v>55</v>
      </c>
      <c r="D498" t="s">
        <v>57</v>
      </c>
      <c r="E498" t="str">
        <f t="shared" si="7"/>
        <v>8/10/2012†18Average Per Device50% Cycling</v>
      </c>
      <c r="F498">
        <v>1.9805740000000001</v>
      </c>
      <c r="G498">
        <v>2.1381399999999999</v>
      </c>
      <c r="H498">
        <v>2.3974099999999998</v>
      </c>
      <c r="I498">
        <v>82.869889999999998</v>
      </c>
      <c r="J498">
        <v>-3.9489499999999997E-2</v>
      </c>
      <c r="K498">
        <v>7.6932700000000007E-2</v>
      </c>
      <c r="L498">
        <v>0.15756629999999999</v>
      </c>
      <c r="M498">
        <v>0.23819989999999999</v>
      </c>
      <c r="N498">
        <v>0.3546221</v>
      </c>
      <c r="O498">
        <v>0.21978049999999999</v>
      </c>
      <c r="P498">
        <v>0.33620260000000002</v>
      </c>
      <c r="Q498">
        <v>0.41683629999999999</v>
      </c>
      <c r="R498">
        <v>0.49746990000000002</v>
      </c>
      <c r="S498">
        <v>0.61389210000000005</v>
      </c>
    </row>
    <row r="499" spans="1:19">
      <c r="A499" s="12" t="s">
        <v>25</v>
      </c>
      <c r="B499" s="14">
        <v>18</v>
      </c>
      <c r="C499" t="s">
        <v>55</v>
      </c>
      <c r="D499" t="s">
        <v>52</v>
      </c>
      <c r="E499" t="str">
        <f t="shared" si="7"/>
        <v>8/10/2012†18Average Per DeviceAll</v>
      </c>
      <c r="F499">
        <v>1.502483</v>
      </c>
      <c r="G499">
        <v>1.9491430000000001</v>
      </c>
      <c r="H499">
        <v>2.0468860000000002</v>
      </c>
      <c r="I499">
        <v>82.334190000000007</v>
      </c>
      <c r="J499">
        <v>0.2640923</v>
      </c>
      <c r="K499">
        <v>0.37195470000000003</v>
      </c>
      <c r="L499">
        <v>0.4466598</v>
      </c>
      <c r="M499">
        <v>0.52136499999999997</v>
      </c>
      <c r="N499">
        <v>0.62922739999999999</v>
      </c>
      <c r="O499">
        <v>0.36183460000000001</v>
      </c>
      <c r="P499">
        <v>0.46969709999999998</v>
      </c>
      <c r="Q499">
        <v>0.54440219999999995</v>
      </c>
      <c r="R499">
        <v>0.61910739999999997</v>
      </c>
      <c r="S499">
        <v>0.72696970000000005</v>
      </c>
    </row>
    <row r="500" spans="1:19">
      <c r="A500" s="12" t="s">
        <v>25</v>
      </c>
      <c r="B500" s="14">
        <v>18</v>
      </c>
      <c r="C500" t="s">
        <v>54</v>
      </c>
      <c r="D500" t="s">
        <v>58</v>
      </c>
      <c r="E500" t="str">
        <f t="shared" si="7"/>
        <v>8/10/2012†18Average Per Premise100% Cycling</v>
      </c>
      <c r="F500">
        <v>1.2766329999999999</v>
      </c>
      <c r="G500">
        <v>2.1088</v>
      </c>
      <c r="H500">
        <v>2.0549430000000002</v>
      </c>
      <c r="I500">
        <v>81.859129999999993</v>
      </c>
      <c r="J500">
        <v>0.66244800000000004</v>
      </c>
      <c r="K500">
        <v>0.7627197</v>
      </c>
      <c r="L500">
        <v>0.83216749999999995</v>
      </c>
      <c r="M500">
        <v>0.90161530000000001</v>
      </c>
      <c r="N500">
        <v>1.001887</v>
      </c>
      <c r="O500">
        <v>0.60859099999999999</v>
      </c>
      <c r="P500">
        <v>0.70886260000000001</v>
      </c>
      <c r="Q500">
        <v>0.77831039999999996</v>
      </c>
      <c r="R500">
        <v>0.84775820000000002</v>
      </c>
      <c r="S500">
        <v>0.94802989999999998</v>
      </c>
    </row>
    <row r="501" spans="1:19">
      <c r="A501" s="12" t="s">
        <v>25</v>
      </c>
      <c r="B501" s="14">
        <v>18</v>
      </c>
      <c r="C501" t="s">
        <v>54</v>
      </c>
      <c r="D501" t="s">
        <v>57</v>
      </c>
      <c r="E501" t="str">
        <f t="shared" si="7"/>
        <v>8/10/2012†18Average Per Premise50% Cycling</v>
      </c>
      <c r="F501">
        <v>2.3068849999999999</v>
      </c>
      <c r="G501">
        <v>2.4904120000000001</v>
      </c>
      <c r="H501">
        <v>2.7923979999999999</v>
      </c>
      <c r="I501">
        <v>82.869889999999998</v>
      </c>
      <c r="J501">
        <v>-1.35295E-2</v>
      </c>
      <c r="K501">
        <v>0.1028926</v>
      </c>
      <c r="L501">
        <v>0.1835263</v>
      </c>
      <c r="M501">
        <v>0.2641599</v>
      </c>
      <c r="N501">
        <v>0.38058209999999998</v>
      </c>
      <c r="O501">
        <v>0.28845670000000001</v>
      </c>
      <c r="P501">
        <v>0.40487889999999999</v>
      </c>
      <c r="Q501">
        <v>0.48551250000000001</v>
      </c>
      <c r="R501">
        <v>0.56614609999999999</v>
      </c>
      <c r="S501">
        <v>0.68256830000000002</v>
      </c>
    </row>
    <row r="502" spans="1:19">
      <c r="A502" s="12" t="s">
        <v>25</v>
      </c>
      <c r="B502" s="14">
        <v>18</v>
      </c>
      <c r="C502" t="s">
        <v>54</v>
      </c>
      <c r="D502" t="s">
        <v>52</v>
      </c>
      <c r="E502" t="str">
        <f t="shared" si="7"/>
        <v>8/10/2012†18Average Per PremiseAll</v>
      </c>
      <c r="F502">
        <v>1.7608509999999999</v>
      </c>
      <c r="G502">
        <v>2.2881580000000001</v>
      </c>
      <c r="H502">
        <v>2.4015469999999999</v>
      </c>
      <c r="I502">
        <v>82.334190000000007</v>
      </c>
      <c r="J502">
        <v>0.34473860000000001</v>
      </c>
      <c r="K502">
        <v>0.45260099999999998</v>
      </c>
      <c r="L502">
        <v>0.5273061</v>
      </c>
      <c r="M502">
        <v>0.60201130000000003</v>
      </c>
      <c r="N502">
        <v>0.70987359999999999</v>
      </c>
      <c r="O502">
        <v>0.45812789999999998</v>
      </c>
      <c r="P502">
        <v>0.5659902</v>
      </c>
      <c r="Q502">
        <v>0.64069540000000003</v>
      </c>
      <c r="R502">
        <v>0.71540049999999999</v>
      </c>
      <c r="S502">
        <v>0.82326290000000002</v>
      </c>
    </row>
    <row r="503" spans="1:19">
      <c r="A503" s="12" t="s">
        <v>25</v>
      </c>
      <c r="B503" s="14">
        <v>18</v>
      </c>
      <c r="C503" t="s">
        <v>56</v>
      </c>
      <c r="D503" t="s">
        <v>58</v>
      </c>
      <c r="E503" t="str">
        <f t="shared" si="7"/>
        <v>8/10/2012†18Average Per Ton100% Cycling</v>
      </c>
      <c r="F503">
        <v>0.29824469999999997</v>
      </c>
      <c r="G503">
        <v>0.49265429999999999</v>
      </c>
      <c r="H503">
        <v>0.48007230000000001</v>
      </c>
      <c r="I503">
        <v>81.859129999999993</v>
      </c>
      <c r="J503">
        <v>2.469E-2</v>
      </c>
      <c r="K503">
        <v>0.1249617</v>
      </c>
      <c r="L503">
        <v>0.19440950000000001</v>
      </c>
      <c r="M503">
        <v>0.26385740000000002</v>
      </c>
      <c r="N503">
        <v>0.36412899999999998</v>
      </c>
      <c r="O503">
        <v>1.2108000000000001E-2</v>
      </c>
      <c r="P503">
        <v>0.1123797</v>
      </c>
      <c r="Q503">
        <v>0.1818275</v>
      </c>
      <c r="R503">
        <v>0.25127539999999998</v>
      </c>
      <c r="S503">
        <v>0.351547</v>
      </c>
    </row>
    <row r="504" spans="1:19">
      <c r="A504" s="12" t="s">
        <v>25</v>
      </c>
      <c r="B504" s="14">
        <v>18</v>
      </c>
      <c r="C504" t="s">
        <v>56</v>
      </c>
      <c r="D504" t="s">
        <v>57</v>
      </c>
      <c r="E504" t="str">
        <f t="shared" si="7"/>
        <v>8/10/2012†18Average Per Ton50% Cycling</v>
      </c>
      <c r="F504">
        <v>0.57059879999999996</v>
      </c>
      <c r="G504">
        <v>0.61599329999999997</v>
      </c>
      <c r="H504">
        <v>0.69068839999999998</v>
      </c>
      <c r="I504">
        <v>82.869889999999998</v>
      </c>
      <c r="J504">
        <v>-0.1516613</v>
      </c>
      <c r="K504">
        <v>-3.5239199999999998E-2</v>
      </c>
      <c r="L504">
        <v>4.5394499999999997E-2</v>
      </c>
      <c r="M504">
        <v>0.1260281</v>
      </c>
      <c r="N504">
        <v>0.24245030000000001</v>
      </c>
      <c r="O504">
        <v>-7.6966199999999999E-2</v>
      </c>
      <c r="P504">
        <v>3.9455999999999998E-2</v>
      </c>
      <c r="Q504">
        <v>0.1200896</v>
      </c>
      <c r="R504">
        <v>0.20072319999999999</v>
      </c>
      <c r="S504">
        <v>0.31714540000000002</v>
      </c>
    </row>
    <row r="505" spans="1:19">
      <c r="A505" s="12" t="s">
        <v>25</v>
      </c>
      <c r="B505" s="14">
        <v>18</v>
      </c>
      <c r="C505" t="s">
        <v>56</v>
      </c>
      <c r="D505" t="s">
        <v>52</v>
      </c>
      <c r="E505" t="str">
        <f t="shared" si="7"/>
        <v>8/10/2012†18Average Per TonAll</v>
      </c>
      <c r="F505">
        <v>0.42625109999999999</v>
      </c>
      <c r="G505">
        <v>0.55062359999999999</v>
      </c>
      <c r="H505">
        <v>0.57906179999999996</v>
      </c>
      <c r="I505">
        <v>82.334190000000007</v>
      </c>
      <c r="J505">
        <v>-5.81951E-2</v>
      </c>
      <c r="K505">
        <v>4.9667299999999998E-2</v>
      </c>
      <c r="L505">
        <v>0.1243725</v>
      </c>
      <c r="M505">
        <v>0.19907759999999999</v>
      </c>
      <c r="N505">
        <v>0.30693999999999999</v>
      </c>
      <c r="O505">
        <v>-2.9756899999999999E-2</v>
      </c>
      <c r="P505">
        <v>7.8105499999999994E-2</v>
      </c>
      <c r="Q505">
        <v>0.15281069999999999</v>
      </c>
      <c r="R505">
        <v>0.22751589999999999</v>
      </c>
      <c r="S505">
        <v>0.33537820000000002</v>
      </c>
    </row>
    <row r="506" spans="1:19">
      <c r="A506" s="12" t="s">
        <v>25</v>
      </c>
      <c r="B506" s="14">
        <v>19</v>
      </c>
      <c r="C506" t="s">
        <v>63</v>
      </c>
      <c r="D506" t="s">
        <v>58</v>
      </c>
      <c r="E506" t="str">
        <f t="shared" si="7"/>
        <v>8/10/2012†19Aggregate100% Cycling</v>
      </c>
      <c r="F506">
        <v>28.515470000000001</v>
      </c>
      <c r="G506">
        <v>25.271889999999999</v>
      </c>
      <c r="H506">
        <v>24.626470000000001</v>
      </c>
      <c r="I506">
        <v>76.445589999999996</v>
      </c>
      <c r="J506">
        <v>-5.642099</v>
      </c>
      <c r="K506">
        <v>-4.225034</v>
      </c>
      <c r="L506">
        <v>-3.243579</v>
      </c>
      <c r="M506">
        <v>-2.262124</v>
      </c>
      <c r="N506">
        <v>-0.84505850000000005</v>
      </c>
      <c r="O506">
        <v>-6.2875230000000002</v>
      </c>
      <c r="P506">
        <v>-4.8704580000000002</v>
      </c>
      <c r="Q506">
        <v>-3.8890030000000002</v>
      </c>
      <c r="R506">
        <v>-2.9075470000000001</v>
      </c>
      <c r="S506">
        <v>-1.4904820000000001</v>
      </c>
    </row>
    <row r="507" spans="1:19">
      <c r="A507" s="12" t="s">
        <v>25</v>
      </c>
      <c r="B507" s="14">
        <v>19</v>
      </c>
      <c r="C507" t="s">
        <v>63</v>
      </c>
      <c r="D507" t="s">
        <v>57</v>
      </c>
      <c r="E507" t="str">
        <f t="shared" si="7"/>
        <v>8/10/2012†19Aggregate50% Cycling</v>
      </c>
      <c r="F507">
        <v>31.641120000000001</v>
      </c>
      <c r="G507">
        <v>26.55979</v>
      </c>
      <c r="H507">
        <v>29.78041</v>
      </c>
      <c r="I507">
        <v>76.474140000000006</v>
      </c>
      <c r="J507">
        <v>-7.4776699999999998</v>
      </c>
      <c r="K507">
        <v>-6.0618930000000004</v>
      </c>
      <c r="L507">
        <v>-5.0813309999999996</v>
      </c>
      <c r="M507">
        <v>-4.1007689999999997</v>
      </c>
      <c r="N507">
        <v>-2.684993</v>
      </c>
      <c r="O507">
        <v>-4.2570420000000002</v>
      </c>
      <c r="P507">
        <v>-2.8412660000000001</v>
      </c>
      <c r="Q507">
        <v>-1.8607039999999999</v>
      </c>
      <c r="R507">
        <v>-0.88014170000000003</v>
      </c>
      <c r="S507">
        <v>0.53563439999999995</v>
      </c>
    </row>
    <row r="508" spans="1:19">
      <c r="A508" s="12" t="s">
        <v>25</v>
      </c>
      <c r="B508" s="14">
        <v>19</v>
      </c>
      <c r="C508" t="s">
        <v>63</v>
      </c>
      <c r="D508" t="s">
        <v>52</v>
      </c>
      <c r="E508" t="str">
        <f t="shared" si="7"/>
        <v>8/10/2012†19AggregateAll</v>
      </c>
      <c r="F508">
        <v>60.218960000000003</v>
      </c>
      <c r="G508">
        <v>51.873330000000003</v>
      </c>
      <c r="H508">
        <v>54.483310000000003</v>
      </c>
      <c r="I508">
        <v>76.459010000000006</v>
      </c>
      <c r="J508">
        <v>-13.1433</v>
      </c>
      <c r="K508">
        <v>-10.3088</v>
      </c>
      <c r="L508">
        <v>-8.3456299999999999</v>
      </c>
      <c r="M508">
        <v>-6.3824630000000004</v>
      </c>
      <c r="N508">
        <v>-3.5479620000000001</v>
      </c>
      <c r="O508">
        <v>-10.53332</v>
      </c>
      <c r="P508">
        <v>-7.6988149999999997</v>
      </c>
      <c r="Q508">
        <v>-5.7356490000000004</v>
      </c>
      <c r="R508">
        <v>-3.7724820000000001</v>
      </c>
      <c r="S508">
        <v>-0.93798049999999999</v>
      </c>
    </row>
    <row r="509" spans="1:19">
      <c r="A509" s="12" t="s">
        <v>25</v>
      </c>
      <c r="B509" s="14">
        <v>19</v>
      </c>
      <c r="C509" t="s">
        <v>55</v>
      </c>
      <c r="D509" t="s">
        <v>58</v>
      </c>
      <c r="E509" t="str">
        <f t="shared" si="7"/>
        <v>8/10/2012†19Average Per Device100% Cycling</v>
      </c>
      <c r="F509">
        <v>1.96655</v>
      </c>
      <c r="G509">
        <v>1.7428589999999999</v>
      </c>
      <c r="H509">
        <v>1.698348</v>
      </c>
      <c r="I509">
        <v>76.445589999999996</v>
      </c>
      <c r="J509">
        <v>-0.4194888</v>
      </c>
      <c r="K509">
        <v>-0.30381000000000002</v>
      </c>
      <c r="L509">
        <v>-0.22369120000000001</v>
      </c>
      <c r="M509">
        <v>-0.14357239999999999</v>
      </c>
      <c r="N509">
        <v>-2.7893600000000001E-2</v>
      </c>
      <c r="O509">
        <v>-0.46400000000000002</v>
      </c>
      <c r="P509">
        <v>-0.3483212</v>
      </c>
      <c r="Q509">
        <v>-0.26820240000000001</v>
      </c>
      <c r="R509">
        <v>-0.18808359999999999</v>
      </c>
      <c r="S509">
        <v>-7.2404800000000005E-2</v>
      </c>
    </row>
    <row r="510" spans="1:19">
      <c r="A510" s="12" t="s">
        <v>25</v>
      </c>
      <c r="B510" s="14">
        <v>19</v>
      </c>
      <c r="C510" t="s">
        <v>55</v>
      </c>
      <c r="D510" t="s">
        <v>57</v>
      </c>
      <c r="E510" t="str">
        <f t="shared" si="7"/>
        <v>8/10/2012†19Average Per Device50% Cycling</v>
      </c>
      <c r="F510">
        <v>2.5440580000000002</v>
      </c>
      <c r="G510">
        <v>2.1355010000000001</v>
      </c>
      <c r="H510">
        <v>2.3944510000000001</v>
      </c>
      <c r="I510">
        <v>76.474140000000006</v>
      </c>
      <c r="J510">
        <v>-0.63297519999999996</v>
      </c>
      <c r="K510">
        <v>-0.50038709999999997</v>
      </c>
      <c r="L510">
        <v>-0.4085569</v>
      </c>
      <c r="M510">
        <v>-0.31672679999999998</v>
      </c>
      <c r="N510">
        <v>-0.18413869999999999</v>
      </c>
      <c r="O510">
        <v>-0.37402550000000001</v>
      </c>
      <c r="P510">
        <v>-0.24143729999999999</v>
      </c>
      <c r="Q510">
        <v>-0.1496072</v>
      </c>
      <c r="R510">
        <v>-5.7777000000000002E-2</v>
      </c>
      <c r="S510">
        <v>7.4811100000000005E-2</v>
      </c>
    </row>
    <row r="511" spans="1:19">
      <c r="A511" s="12" t="s">
        <v>25</v>
      </c>
      <c r="B511" s="14">
        <v>19</v>
      </c>
      <c r="C511" t="s">
        <v>55</v>
      </c>
      <c r="D511" t="s">
        <v>52</v>
      </c>
      <c r="E511" t="str">
        <f t="shared" si="7"/>
        <v>8/10/2012†19Average Per DeviceAll</v>
      </c>
      <c r="F511">
        <v>2.2379790000000002</v>
      </c>
      <c r="G511">
        <v>1.9274009999999999</v>
      </c>
      <c r="H511">
        <v>2.0255160000000001</v>
      </c>
      <c r="I511">
        <v>76.459010000000006</v>
      </c>
      <c r="J511">
        <v>-0.51982740000000005</v>
      </c>
      <c r="K511">
        <v>-0.39620119999999998</v>
      </c>
      <c r="L511">
        <v>-0.31057810000000002</v>
      </c>
      <c r="M511">
        <v>-0.22495499999999999</v>
      </c>
      <c r="N511">
        <v>-0.1013288</v>
      </c>
      <c r="O511">
        <v>-0.42171199999999998</v>
      </c>
      <c r="P511">
        <v>-0.29808580000000001</v>
      </c>
      <c r="Q511">
        <v>-0.2124627</v>
      </c>
      <c r="R511">
        <v>-0.12683949999999999</v>
      </c>
      <c r="S511">
        <v>-3.2133999999999999E-3</v>
      </c>
    </row>
    <row r="512" spans="1:19">
      <c r="A512" s="12" t="s">
        <v>25</v>
      </c>
      <c r="B512" s="14">
        <v>19</v>
      </c>
      <c r="C512" t="s">
        <v>54</v>
      </c>
      <c r="D512" t="s">
        <v>58</v>
      </c>
      <c r="E512" t="str">
        <f t="shared" si="7"/>
        <v>8/10/2012†19Average Per Premise100% Cycling</v>
      </c>
      <c r="F512">
        <v>2.3277939999999999</v>
      </c>
      <c r="G512">
        <v>2.0630120000000001</v>
      </c>
      <c r="H512">
        <v>2.0103240000000002</v>
      </c>
      <c r="I512">
        <v>76.445589999999996</v>
      </c>
      <c r="J512">
        <v>-0.46057949999999998</v>
      </c>
      <c r="K512">
        <v>-0.3449007</v>
      </c>
      <c r="L512">
        <v>-0.26478200000000002</v>
      </c>
      <c r="M512">
        <v>-0.1846632</v>
      </c>
      <c r="N512">
        <v>-6.8984400000000001E-2</v>
      </c>
      <c r="O512">
        <v>-0.51326720000000003</v>
      </c>
      <c r="P512">
        <v>-0.39758840000000001</v>
      </c>
      <c r="Q512">
        <v>-0.31746960000000002</v>
      </c>
      <c r="R512">
        <v>-0.2373508</v>
      </c>
      <c r="S512">
        <v>-0.121672</v>
      </c>
    </row>
    <row r="513" spans="1:19">
      <c r="A513" s="12" t="s">
        <v>25</v>
      </c>
      <c r="B513" s="14">
        <v>19</v>
      </c>
      <c r="C513" t="s">
        <v>54</v>
      </c>
      <c r="D513" t="s">
        <v>57</v>
      </c>
      <c r="E513" t="str">
        <f t="shared" si="7"/>
        <v>8/10/2012†19Average Per Premise50% Cycling</v>
      </c>
      <c r="F513">
        <v>2.963206</v>
      </c>
      <c r="G513">
        <v>2.4873370000000001</v>
      </c>
      <c r="H513">
        <v>2.7889499999999998</v>
      </c>
      <c r="I513">
        <v>76.474140000000006</v>
      </c>
      <c r="J513">
        <v>-0.70028749999999995</v>
      </c>
      <c r="K513">
        <v>-0.56769930000000002</v>
      </c>
      <c r="L513">
        <v>-0.47586919999999999</v>
      </c>
      <c r="M513">
        <v>-0.38403900000000002</v>
      </c>
      <c r="N513">
        <v>-0.25145089999999998</v>
      </c>
      <c r="O513">
        <v>-0.39867409999999998</v>
      </c>
      <c r="P513">
        <v>-0.26608599999999999</v>
      </c>
      <c r="Q513">
        <v>-0.17425579999999999</v>
      </c>
      <c r="R513">
        <v>-8.2425700000000005E-2</v>
      </c>
      <c r="S513">
        <v>5.0162400000000003E-2</v>
      </c>
    </row>
    <row r="514" spans="1:19">
      <c r="A514" s="12" t="s">
        <v>25</v>
      </c>
      <c r="B514" s="14">
        <v>19</v>
      </c>
      <c r="C514" t="s">
        <v>54</v>
      </c>
      <c r="D514" t="s">
        <v>52</v>
      </c>
      <c r="E514" t="str">
        <f t="shared" si="7"/>
        <v>8/10/2012†19Average Per PremiseAll</v>
      </c>
      <c r="F514">
        <v>2.6264379999999998</v>
      </c>
      <c r="G514">
        <v>2.262445</v>
      </c>
      <c r="H514">
        <v>2.3762789999999998</v>
      </c>
      <c r="I514">
        <v>76.459010000000006</v>
      </c>
      <c r="J514">
        <v>-0.57324229999999998</v>
      </c>
      <c r="K514">
        <v>-0.44961610000000002</v>
      </c>
      <c r="L514">
        <v>-0.36399290000000001</v>
      </c>
      <c r="M514">
        <v>-0.2783698</v>
      </c>
      <c r="N514">
        <v>-0.15474360000000001</v>
      </c>
      <c r="O514">
        <v>-0.45940839999999999</v>
      </c>
      <c r="P514">
        <v>-0.33578219999999998</v>
      </c>
      <c r="Q514">
        <v>-0.25015910000000002</v>
      </c>
      <c r="R514">
        <v>-0.16453599999999999</v>
      </c>
      <c r="S514">
        <v>-4.0909800000000003E-2</v>
      </c>
    </row>
    <row r="515" spans="1:19">
      <c r="A515" s="12" t="s">
        <v>25</v>
      </c>
      <c r="B515" s="14">
        <v>19</v>
      </c>
      <c r="C515" t="s">
        <v>56</v>
      </c>
      <c r="D515" t="s">
        <v>58</v>
      </c>
      <c r="E515" t="str">
        <f t="shared" ref="E515:E578" si="8">CONCATENATE(A515,B515,C515,D515)</f>
        <v>8/10/2012†19Average Per Ton100% Cycling</v>
      </c>
      <c r="F515">
        <v>0.5438151</v>
      </c>
      <c r="G515">
        <v>0.48195719999999997</v>
      </c>
      <c r="H515">
        <v>0.46964840000000002</v>
      </c>
      <c r="I515">
        <v>76.445589999999996</v>
      </c>
      <c r="J515">
        <v>-0.25765549999999998</v>
      </c>
      <c r="K515">
        <v>-0.14197670000000001</v>
      </c>
      <c r="L515">
        <v>-6.18579E-2</v>
      </c>
      <c r="M515">
        <v>1.82609E-2</v>
      </c>
      <c r="N515">
        <v>0.13393969999999999</v>
      </c>
      <c r="O515">
        <v>-0.26996429999999999</v>
      </c>
      <c r="P515">
        <v>-0.15428549999999999</v>
      </c>
      <c r="Q515">
        <v>-7.4166700000000002E-2</v>
      </c>
      <c r="R515">
        <v>5.9521000000000001E-3</v>
      </c>
      <c r="S515">
        <v>0.1216309</v>
      </c>
    </row>
    <row r="516" spans="1:19">
      <c r="A516" s="12" t="s">
        <v>25</v>
      </c>
      <c r="B516" s="14">
        <v>19</v>
      </c>
      <c r="C516" t="s">
        <v>56</v>
      </c>
      <c r="D516" t="s">
        <v>57</v>
      </c>
      <c r="E516" t="str">
        <f t="shared" si="8"/>
        <v>8/10/2012†19Average Per Ton50% Cycling</v>
      </c>
      <c r="F516">
        <v>0.73293719999999996</v>
      </c>
      <c r="G516">
        <v>0.61523280000000002</v>
      </c>
      <c r="H516">
        <v>0.68983570000000005</v>
      </c>
      <c r="I516">
        <v>76.474140000000006</v>
      </c>
      <c r="J516">
        <v>-0.3421226</v>
      </c>
      <c r="K516">
        <v>-0.20953450000000001</v>
      </c>
      <c r="L516">
        <v>-0.1177043</v>
      </c>
      <c r="M516">
        <v>-2.58742E-2</v>
      </c>
      <c r="N516">
        <v>0.1067139</v>
      </c>
      <c r="O516">
        <v>-0.26751979999999997</v>
      </c>
      <c r="P516">
        <v>-0.13493160000000001</v>
      </c>
      <c r="Q516">
        <v>-4.3101500000000001E-2</v>
      </c>
      <c r="R516">
        <v>4.87287E-2</v>
      </c>
      <c r="S516">
        <v>0.1813168</v>
      </c>
    </row>
    <row r="517" spans="1:19">
      <c r="A517" s="12" t="s">
        <v>25</v>
      </c>
      <c r="B517" s="14">
        <v>19</v>
      </c>
      <c r="C517" t="s">
        <v>56</v>
      </c>
      <c r="D517" t="s">
        <v>52</v>
      </c>
      <c r="E517" t="str">
        <f t="shared" si="8"/>
        <v>8/10/2012†19Average Per TonAll</v>
      </c>
      <c r="F517">
        <v>0.6327024</v>
      </c>
      <c r="G517">
        <v>0.54459670000000004</v>
      </c>
      <c r="H517">
        <v>0.57313639999999999</v>
      </c>
      <c r="I517">
        <v>76.459010000000006</v>
      </c>
      <c r="J517">
        <v>-0.29735499999999998</v>
      </c>
      <c r="K517">
        <v>-0.17372889999999999</v>
      </c>
      <c r="L517">
        <v>-8.8105699999999995E-2</v>
      </c>
      <c r="M517">
        <v>-2.4826000000000002E-3</v>
      </c>
      <c r="N517">
        <v>0.1211436</v>
      </c>
      <c r="O517">
        <v>-0.26881539999999998</v>
      </c>
      <c r="P517">
        <v>-0.14518919999999999</v>
      </c>
      <c r="Q517">
        <v>-5.9566000000000001E-2</v>
      </c>
      <c r="R517">
        <v>2.60571E-2</v>
      </c>
      <c r="S517">
        <v>0.14968329999999999</v>
      </c>
    </row>
    <row r="518" spans="1:19">
      <c r="A518" s="12" t="s">
        <v>25</v>
      </c>
      <c r="B518" s="14">
        <v>20</v>
      </c>
      <c r="C518" t="s">
        <v>63</v>
      </c>
      <c r="D518" t="s">
        <v>58</v>
      </c>
      <c r="E518" t="str">
        <f t="shared" si="8"/>
        <v>8/10/2012†20Aggregate100% Cycling</v>
      </c>
      <c r="F518">
        <v>26.800339999999998</v>
      </c>
      <c r="G518">
        <v>24.459240000000001</v>
      </c>
      <c r="H518">
        <v>23.834569999999999</v>
      </c>
      <c r="I518">
        <v>74.247730000000004</v>
      </c>
      <c r="J518">
        <v>-4.5938999999999997</v>
      </c>
      <c r="K518">
        <v>-3.2629280000000001</v>
      </c>
      <c r="L518">
        <v>-2.3411010000000001</v>
      </c>
      <c r="M518">
        <v>-1.419273</v>
      </c>
      <c r="N518">
        <v>-8.8300900000000002E-2</v>
      </c>
      <c r="O518">
        <v>-5.2185699999999997</v>
      </c>
      <c r="P518">
        <v>-3.8875980000000001</v>
      </c>
      <c r="Q518">
        <v>-2.96577</v>
      </c>
      <c r="R518">
        <v>-2.0439430000000001</v>
      </c>
      <c r="S518">
        <v>-0.71297049999999995</v>
      </c>
    </row>
    <row r="519" spans="1:19">
      <c r="A519" s="12" t="s">
        <v>25</v>
      </c>
      <c r="B519" s="14">
        <v>20</v>
      </c>
      <c r="C519" t="s">
        <v>63</v>
      </c>
      <c r="D519" t="s">
        <v>57</v>
      </c>
      <c r="E519" t="str">
        <f t="shared" si="8"/>
        <v>8/10/2012†20Aggregate50% Cycling</v>
      </c>
      <c r="F519">
        <v>27.064129999999999</v>
      </c>
      <c r="G519">
        <v>24.987729999999999</v>
      </c>
      <c r="H519">
        <v>28.01774</v>
      </c>
      <c r="I519">
        <v>74.969890000000007</v>
      </c>
      <c r="J519">
        <v>-4.2990680000000001</v>
      </c>
      <c r="K519">
        <v>-2.9858959999999999</v>
      </c>
      <c r="L519">
        <v>-2.076397</v>
      </c>
      <c r="M519">
        <v>-1.166898</v>
      </c>
      <c r="N519">
        <v>0.14627370000000001</v>
      </c>
      <c r="O519">
        <v>-1.2690650000000001</v>
      </c>
      <c r="P519">
        <v>4.4106699999999999E-2</v>
      </c>
      <c r="Q519">
        <v>0.95360560000000005</v>
      </c>
      <c r="R519">
        <v>1.863105</v>
      </c>
      <c r="S519">
        <v>3.1762760000000001</v>
      </c>
    </row>
    <row r="520" spans="1:19">
      <c r="A520" s="12" t="s">
        <v>25</v>
      </c>
      <c r="B520" s="14">
        <v>20</v>
      </c>
      <c r="C520" t="s">
        <v>63</v>
      </c>
      <c r="D520" t="s">
        <v>52</v>
      </c>
      <c r="E520" t="str">
        <f t="shared" si="8"/>
        <v>8/10/2012†20AggregateAll</v>
      </c>
      <c r="F520">
        <v>53.898519999999998</v>
      </c>
      <c r="G520">
        <v>49.480690000000003</v>
      </c>
      <c r="H520">
        <v>51.918880000000001</v>
      </c>
      <c r="I520">
        <v>74.587149999999994</v>
      </c>
      <c r="J520">
        <v>-8.8956769999999992</v>
      </c>
      <c r="K520">
        <v>-6.250127</v>
      </c>
      <c r="L520">
        <v>-4.4178259999999998</v>
      </c>
      <c r="M520">
        <v>-2.5855260000000002</v>
      </c>
      <c r="N520">
        <v>6.0025099999999998E-2</v>
      </c>
      <c r="O520">
        <v>-6.4574850000000001</v>
      </c>
      <c r="P520">
        <v>-3.8119339999999999</v>
      </c>
      <c r="Q520">
        <v>-1.979633</v>
      </c>
      <c r="R520">
        <v>-0.14733309999999999</v>
      </c>
      <c r="S520">
        <v>2.498218</v>
      </c>
    </row>
    <row r="521" spans="1:19">
      <c r="A521" s="12" t="s">
        <v>25</v>
      </c>
      <c r="B521" s="14">
        <v>20</v>
      </c>
      <c r="C521" t="s">
        <v>55</v>
      </c>
      <c r="D521" t="s">
        <v>58</v>
      </c>
      <c r="E521" t="str">
        <f t="shared" si="8"/>
        <v>8/10/2012†20Average Per Device100% Cycling</v>
      </c>
      <c r="F521">
        <v>1.848268</v>
      </c>
      <c r="G521">
        <v>1.686815</v>
      </c>
      <c r="H521">
        <v>1.6437349999999999</v>
      </c>
      <c r="I521">
        <v>74.247730000000004</v>
      </c>
      <c r="J521">
        <v>-0.34535440000000001</v>
      </c>
      <c r="K521">
        <v>-0.23670359999999999</v>
      </c>
      <c r="L521">
        <v>-0.1614524</v>
      </c>
      <c r="M521">
        <v>-8.6201200000000006E-2</v>
      </c>
      <c r="N521">
        <v>2.24496E-2</v>
      </c>
      <c r="O521">
        <v>-0.38843430000000001</v>
      </c>
      <c r="P521">
        <v>-0.27978350000000002</v>
      </c>
      <c r="Q521">
        <v>-0.2045323</v>
      </c>
      <c r="R521">
        <v>-0.12928100000000001</v>
      </c>
      <c r="S521">
        <v>-2.0630200000000001E-2</v>
      </c>
    </row>
    <row r="522" spans="1:19">
      <c r="A522" s="12" t="s">
        <v>25</v>
      </c>
      <c r="B522" s="14">
        <v>20</v>
      </c>
      <c r="C522" t="s">
        <v>55</v>
      </c>
      <c r="D522" t="s">
        <v>57</v>
      </c>
      <c r="E522" t="str">
        <f t="shared" si="8"/>
        <v>8/10/2012†20Average Per Device50% Cycling</v>
      </c>
      <c r="F522">
        <v>2.1760519999999999</v>
      </c>
      <c r="G522">
        <v>2.0091019999999999</v>
      </c>
      <c r="H522">
        <v>2.2527249999999999</v>
      </c>
      <c r="I522">
        <v>74.969890000000007</v>
      </c>
      <c r="J522">
        <v>-0.37510399999999999</v>
      </c>
      <c r="K522">
        <v>-0.25212479999999998</v>
      </c>
      <c r="L522">
        <v>-0.16694970000000001</v>
      </c>
      <c r="M522">
        <v>-8.1774700000000006E-2</v>
      </c>
      <c r="N522">
        <v>4.1204499999999998E-2</v>
      </c>
      <c r="O522">
        <v>-0.13148099999999999</v>
      </c>
      <c r="P522">
        <v>-8.5018000000000003E-3</v>
      </c>
      <c r="Q522">
        <v>7.66733E-2</v>
      </c>
      <c r="R522">
        <v>0.1618483</v>
      </c>
      <c r="S522">
        <v>0.28482750000000001</v>
      </c>
    </row>
    <row r="523" spans="1:19">
      <c r="A523" s="12" t="s">
        <v>25</v>
      </c>
      <c r="B523" s="14">
        <v>20</v>
      </c>
      <c r="C523" t="s">
        <v>55</v>
      </c>
      <c r="D523" t="s">
        <v>52</v>
      </c>
      <c r="E523" t="str">
        <f t="shared" si="8"/>
        <v>8/10/2012†20Average Per DeviceAll</v>
      </c>
      <c r="F523">
        <v>2.0023260000000001</v>
      </c>
      <c r="G523">
        <v>1.83829</v>
      </c>
      <c r="H523">
        <v>1.929961</v>
      </c>
      <c r="I523">
        <v>74.587149999999994</v>
      </c>
      <c r="J523">
        <v>-0.35933670000000001</v>
      </c>
      <c r="K523">
        <v>-0.24395159999999999</v>
      </c>
      <c r="L523">
        <v>-0.16403619999999999</v>
      </c>
      <c r="M523">
        <v>-8.4120799999999996E-2</v>
      </c>
      <c r="N523">
        <v>3.1264399999999998E-2</v>
      </c>
      <c r="O523">
        <v>-0.26766620000000002</v>
      </c>
      <c r="P523">
        <v>-0.1522811</v>
      </c>
      <c r="Q523">
        <v>-7.2365700000000005E-2</v>
      </c>
      <c r="R523">
        <v>7.5497000000000003E-3</v>
      </c>
      <c r="S523">
        <v>0.1229349</v>
      </c>
    </row>
    <row r="524" spans="1:19">
      <c r="A524" s="12" t="s">
        <v>25</v>
      </c>
      <c r="B524" s="14">
        <v>20</v>
      </c>
      <c r="C524" t="s">
        <v>54</v>
      </c>
      <c r="D524" t="s">
        <v>58</v>
      </c>
      <c r="E524" t="str">
        <f t="shared" si="8"/>
        <v>8/10/2012†20Average Per Premise100% Cycling</v>
      </c>
      <c r="F524">
        <v>2.187783</v>
      </c>
      <c r="G524">
        <v>1.9966729999999999</v>
      </c>
      <c r="H524">
        <v>1.9456800000000001</v>
      </c>
      <c r="I524">
        <v>74.247730000000004</v>
      </c>
      <c r="J524">
        <v>-0.37501230000000002</v>
      </c>
      <c r="K524">
        <v>-0.26636149999999997</v>
      </c>
      <c r="L524">
        <v>-0.19111030000000001</v>
      </c>
      <c r="M524">
        <v>-0.115859</v>
      </c>
      <c r="N524">
        <v>-7.2081999999999997E-3</v>
      </c>
      <c r="O524">
        <v>-0.42600569999999999</v>
      </c>
      <c r="P524">
        <v>-0.3173549</v>
      </c>
      <c r="Q524">
        <v>-0.24210370000000001</v>
      </c>
      <c r="R524">
        <v>-0.16685249999999999</v>
      </c>
      <c r="S524">
        <v>-5.8201700000000002E-2</v>
      </c>
    </row>
    <row r="525" spans="1:19">
      <c r="A525" s="12" t="s">
        <v>25</v>
      </c>
      <c r="B525" s="14">
        <v>20</v>
      </c>
      <c r="C525" t="s">
        <v>54</v>
      </c>
      <c r="D525" t="s">
        <v>57</v>
      </c>
      <c r="E525" t="str">
        <f t="shared" si="8"/>
        <v>8/10/2012†20Average Per Premise50% Cycling</v>
      </c>
      <c r="F525">
        <v>2.5345689999999998</v>
      </c>
      <c r="G525">
        <v>2.3401139999999998</v>
      </c>
      <c r="H525">
        <v>2.623875</v>
      </c>
      <c r="I525">
        <v>74.969890000000007</v>
      </c>
      <c r="J525">
        <v>-0.40260990000000002</v>
      </c>
      <c r="K525">
        <v>-0.27963070000000001</v>
      </c>
      <c r="L525">
        <v>-0.19445560000000001</v>
      </c>
      <c r="M525">
        <v>-0.10928060000000001</v>
      </c>
      <c r="N525">
        <v>1.36986E-2</v>
      </c>
      <c r="O525">
        <v>-0.1188486</v>
      </c>
      <c r="P525">
        <v>4.1305999999999999E-3</v>
      </c>
      <c r="Q525">
        <v>8.9305599999999999E-2</v>
      </c>
      <c r="R525">
        <v>0.17448069999999999</v>
      </c>
      <c r="S525">
        <v>0.2974599</v>
      </c>
    </row>
    <row r="526" spans="1:19">
      <c r="A526" s="12" t="s">
        <v>25</v>
      </c>
      <c r="B526" s="14">
        <v>20</v>
      </c>
      <c r="C526" t="s">
        <v>54</v>
      </c>
      <c r="D526" t="s">
        <v>52</v>
      </c>
      <c r="E526" t="str">
        <f t="shared" si="8"/>
        <v>8/10/2012†20Average Per PremiseAll</v>
      </c>
      <c r="F526">
        <v>2.3507729999999998</v>
      </c>
      <c r="G526">
        <v>2.1580900000000001</v>
      </c>
      <c r="H526">
        <v>2.2644310000000001</v>
      </c>
      <c r="I526">
        <v>74.587149999999994</v>
      </c>
      <c r="J526">
        <v>-0.38798310000000003</v>
      </c>
      <c r="K526">
        <v>-0.27259800000000001</v>
      </c>
      <c r="L526">
        <v>-0.19268260000000001</v>
      </c>
      <c r="M526">
        <v>-0.1127672</v>
      </c>
      <c r="N526">
        <v>2.6180000000000001E-3</v>
      </c>
      <c r="O526">
        <v>-0.2816419</v>
      </c>
      <c r="P526">
        <v>-0.16625670000000001</v>
      </c>
      <c r="Q526">
        <v>-8.6341299999999996E-2</v>
      </c>
      <c r="R526">
        <v>-6.4259E-3</v>
      </c>
      <c r="S526">
        <v>0.10895920000000001</v>
      </c>
    </row>
    <row r="527" spans="1:19">
      <c r="A527" s="12" t="s">
        <v>25</v>
      </c>
      <c r="B527" s="14">
        <v>20</v>
      </c>
      <c r="C527" t="s">
        <v>56</v>
      </c>
      <c r="D527" t="s">
        <v>58</v>
      </c>
      <c r="E527" t="str">
        <f t="shared" si="8"/>
        <v>8/10/2012†20Average Per Ton100% Cycling</v>
      </c>
      <c r="F527">
        <v>0.51110610000000001</v>
      </c>
      <c r="G527">
        <v>0.46645920000000002</v>
      </c>
      <c r="H527">
        <v>0.45454630000000001</v>
      </c>
      <c r="I527">
        <v>74.247730000000004</v>
      </c>
      <c r="J527">
        <v>-0.2285489</v>
      </c>
      <c r="K527">
        <v>-0.119898</v>
      </c>
      <c r="L527">
        <v>-4.46468E-2</v>
      </c>
      <c r="M527">
        <v>3.06044E-2</v>
      </c>
      <c r="N527">
        <v>0.1392552</v>
      </c>
      <c r="O527">
        <v>-0.2404618</v>
      </c>
      <c r="P527">
        <v>-0.13181100000000001</v>
      </c>
      <c r="Q527">
        <v>-5.65598E-2</v>
      </c>
      <c r="R527">
        <v>1.86914E-2</v>
      </c>
      <c r="S527">
        <v>0.12734219999999999</v>
      </c>
    </row>
    <row r="528" spans="1:19">
      <c r="A528" s="12" t="s">
        <v>25</v>
      </c>
      <c r="B528" s="14">
        <v>20</v>
      </c>
      <c r="C528" t="s">
        <v>56</v>
      </c>
      <c r="D528" t="s">
        <v>57</v>
      </c>
      <c r="E528" t="str">
        <f t="shared" si="8"/>
        <v>8/10/2012†20Average Per Ton50% Cycling</v>
      </c>
      <c r="F528">
        <v>0.62691549999999996</v>
      </c>
      <c r="G528">
        <v>0.57881769999999999</v>
      </c>
      <c r="H528">
        <v>0.6490049</v>
      </c>
      <c r="I528">
        <v>74.969890000000007</v>
      </c>
      <c r="J528">
        <v>-0.25625199999999998</v>
      </c>
      <c r="K528">
        <v>-0.1332728</v>
      </c>
      <c r="L528">
        <v>-4.8097800000000003E-2</v>
      </c>
      <c r="M528">
        <v>3.7077199999999998E-2</v>
      </c>
      <c r="N528">
        <v>0.16005639999999999</v>
      </c>
      <c r="O528">
        <v>-0.1860648</v>
      </c>
      <c r="P528">
        <v>-6.3085600000000006E-2</v>
      </c>
      <c r="Q528">
        <v>2.2089399999999999E-2</v>
      </c>
      <c r="R528">
        <v>0.1072644</v>
      </c>
      <c r="S528">
        <v>0.2302437</v>
      </c>
    </row>
    <row r="529" spans="1:19">
      <c r="A529" s="12" t="s">
        <v>25</v>
      </c>
      <c r="B529" s="14">
        <v>20</v>
      </c>
      <c r="C529" t="s">
        <v>56</v>
      </c>
      <c r="D529" t="s">
        <v>52</v>
      </c>
      <c r="E529" t="str">
        <f t="shared" si="8"/>
        <v>8/10/2012†20Average Per TonAll</v>
      </c>
      <c r="F529">
        <v>0.5655365</v>
      </c>
      <c r="G529">
        <v>0.5192677</v>
      </c>
      <c r="H529">
        <v>0.54594180000000003</v>
      </c>
      <c r="I529">
        <v>74.587149999999994</v>
      </c>
      <c r="J529">
        <v>-0.24156929999999999</v>
      </c>
      <c r="K529">
        <v>-0.1261842</v>
      </c>
      <c r="L529">
        <v>-4.6268799999999999E-2</v>
      </c>
      <c r="M529">
        <v>3.3646599999999999E-2</v>
      </c>
      <c r="N529">
        <v>0.14903179999999999</v>
      </c>
      <c r="O529">
        <v>-0.21489520000000001</v>
      </c>
      <c r="P529">
        <v>-9.9510100000000004E-2</v>
      </c>
      <c r="Q529">
        <v>-1.95947E-2</v>
      </c>
      <c r="R529">
        <v>6.0320699999999998E-2</v>
      </c>
      <c r="S529">
        <v>0.1757059</v>
      </c>
    </row>
    <row r="530" spans="1:19">
      <c r="A530" s="12" t="s">
        <v>25</v>
      </c>
      <c r="B530" s="14">
        <v>21</v>
      </c>
      <c r="C530" t="s">
        <v>63</v>
      </c>
      <c r="D530" t="s">
        <v>58</v>
      </c>
      <c r="E530" t="str">
        <f t="shared" si="8"/>
        <v>8/10/2012†21Aggregate100% Cycling</v>
      </c>
      <c r="F530">
        <v>25.20514</v>
      </c>
      <c r="G530">
        <v>24.31794</v>
      </c>
      <c r="H530">
        <v>23.69688</v>
      </c>
      <c r="I530">
        <v>73.713200000000001</v>
      </c>
      <c r="J530">
        <v>-3.0033949999999998</v>
      </c>
      <c r="K530">
        <v>-1.7531300000000001</v>
      </c>
      <c r="L530" s="1">
        <v>-0.88719899999999996</v>
      </c>
      <c r="M530" s="1">
        <v>-2.1268599999999999E-2</v>
      </c>
      <c r="N530">
        <v>1.2289969999999999</v>
      </c>
      <c r="O530">
        <v>-3.624457</v>
      </c>
      <c r="P530">
        <v>-2.3741910000000002</v>
      </c>
      <c r="Q530">
        <v>-1.5082599999999999</v>
      </c>
      <c r="R530">
        <v>-0.64232979999999995</v>
      </c>
      <c r="S530">
        <v>0.60793620000000004</v>
      </c>
    </row>
    <row r="531" spans="1:19">
      <c r="A531" s="12" t="s">
        <v>25</v>
      </c>
      <c r="B531" s="14">
        <v>21</v>
      </c>
      <c r="C531" t="s">
        <v>63</v>
      </c>
      <c r="D531" t="s">
        <v>57</v>
      </c>
      <c r="E531" t="str">
        <f t="shared" si="8"/>
        <v>8/10/2012†21Aggregate50% Cycling</v>
      </c>
      <c r="F531">
        <v>24.95112</v>
      </c>
      <c r="G531">
        <v>24.796040000000001</v>
      </c>
      <c r="H531">
        <v>27.802800000000001</v>
      </c>
      <c r="I531">
        <v>74.344309999999993</v>
      </c>
      <c r="J531">
        <v>-2.2131020000000001</v>
      </c>
      <c r="K531">
        <v>-0.99720120000000001</v>
      </c>
      <c r="L531" s="1">
        <v>-0.15507180000000001</v>
      </c>
      <c r="M531" s="1">
        <v>0.68705760000000005</v>
      </c>
      <c r="N531">
        <v>1.9029590000000001</v>
      </c>
      <c r="O531">
        <v>0.79365450000000004</v>
      </c>
      <c r="P531">
        <v>2.0095550000000002</v>
      </c>
      <c r="Q531">
        <v>2.8516849999999998</v>
      </c>
      <c r="R531">
        <v>3.6938140000000002</v>
      </c>
      <c r="S531">
        <v>4.9097150000000003</v>
      </c>
    </row>
    <row r="532" spans="1:19">
      <c r="A532" s="12" t="s">
        <v>25</v>
      </c>
      <c r="B532" s="14">
        <v>21</v>
      </c>
      <c r="C532" t="s">
        <v>63</v>
      </c>
      <c r="D532" t="s">
        <v>52</v>
      </c>
      <c r="E532" t="str">
        <f t="shared" si="8"/>
        <v>8/10/2012†21AggregateAll</v>
      </c>
      <c r="F532">
        <v>50.183660000000003</v>
      </c>
      <c r="G532">
        <v>49.147069999999999</v>
      </c>
      <c r="H532">
        <v>51.565379999999998</v>
      </c>
      <c r="I532">
        <v>74.009820000000005</v>
      </c>
      <c r="J532">
        <v>-5.2127759999999999</v>
      </c>
      <c r="K532">
        <v>-2.7454499999999999</v>
      </c>
      <c r="L532" s="1">
        <v>-1.0365869999999999</v>
      </c>
      <c r="M532" s="1">
        <v>0.67227530000000002</v>
      </c>
      <c r="N532">
        <v>3.139602</v>
      </c>
      <c r="O532">
        <v>-2.7944629999999999</v>
      </c>
      <c r="P532">
        <v>-0.32713750000000003</v>
      </c>
      <c r="Q532">
        <v>1.3817250000000001</v>
      </c>
      <c r="R532">
        <v>3.0905879999999999</v>
      </c>
      <c r="S532">
        <v>5.5579140000000002</v>
      </c>
    </row>
    <row r="533" spans="1:19">
      <c r="A533" s="12" t="s">
        <v>25</v>
      </c>
      <c r="B533" s="14">
        <v>21</v>
      </c>
      <c r="C533" t="s">
        <v>55</v>
      </c>
      <c r="D533" t="s">
        <v>58</v>
      </c>
      <c r="E533" t="str">
        <f t="shared" si="8"/>
        <v>8/10/2012†21Average Per Device100% Cycling</v>
      </c>
      <c r="F533">
        <v>1.7382550000000001</v>
      </c>
      <c r="G533">
        <v>1.6770700000000001</v>
      </c>
      <c r="H533">
        <v>1.634239</v>
      </c>
      <c r="I533">
        <v>73.713200000000001</v>
      </c>
      <c r="J533">
        <v>-0.2339358</v>
      </c>
      <c r="K533">
        <v>-0.1318733</v>
      </c>
      <c r="L533" s="1">
        <v>-6.1185099999999999E-2</v>
      </c>
      <c r="M533" s="1">
        <v>9.5031000000000004E-3</v>
      </c>
      <c r="N533">
        <v>0.1115656</v>
      </c>
      <c r="O533">
        <v>-0.27676689999999998</v>
      </c>
      <c r="P533">
        <v>-0.17470440000000001</v>
      </c>
      <c r="Q533">
        <v>-0.1040162</v>
      </c>
      <c r="R533">
        <v>-3.3328000000000003E-2</v>
      </c>
      <c r="S533">
        <v>6.8734500000000004E-2</v>
      </c>
    </row>
    <row r="534" spans="1:19">
      <c r="A534" s="12" t="s">
        <v>25</v>
      </c>
      <c r="B534" s="14">
        <v>21</v>
      </c>
      <c r="C534" t="s">
        <v>55</v>
      </c>
      <c r="D534" t="s">
        <v>57</v>
      </c>
      <c r="E534" t="str">
        <f t="shared" si="8"/>
        <v>8/10/2012†21Average Per Device50% Cycling</v>
      </c>
      <c r="F534">
        <v>2.0061580000000001</v>
      </c>
      <c r="G534">
        <v>1.99369</v>
      </c>
      <c r="H534">
        <v>2.2354440000000002</v>
      </c>
      <c r="I534">
        <v>74.344309999999993</v>
      </c>
      <c r="J534">
        <v>-0.20520379999999999</v>
      </c>
      <c r="K534">
        <v>-9.1334100000000001E-2</v>
      </c>
      <c r="L534" s="1">
        <v>-1.24682E-2</v>
      </c>
      <c r="M534" s="1">
        <v>6.6397600000000001E-2</v>
      </c>
      <c r="N534">
        <v>0.18026739999999999</v>
      </c>
      <c r="O534">
        <v>3.6550100000000002E-2</v>
      </c>
      <c r="P534">
        <v>0.1504199</v>
      </c>
      <c r="Q534">
        <v>0.22928570000000001</v>
      </c>
      <c r="R534">
        <v>0.30815150000000002</v>
      </c>
      <c r="S534">
        <v>0.42202129999999999</v>
      </c>
    </row>
    <row r="535" spans="1:19">
      <c r="A535" s="12" t="s">
        <v>25</v>
      </c>
      <c r="B535" s="14">
        <v>21</v>
      </c>
      <c r="C535" t="s">
        <v>55</v>
      </c>
      <c r="D535" t="s">
        <v>52</v>
      </c>
      <c r="E535" t="str">
        <f t="shared" si="8"/>
        <v>8/10/2012†21Average Per DeviceAll</v>
      </c>
      <c r="F535">
        <v>1.8641700000000001</v>
      </c>
      <c r="G535">
        <v>1.8258810000000001</v>
      </c>
      <c r="H535">
        <v>1.9168050000000001</v>
      </c>
      <c r="I535">
        <v>74.009820000000005</v>
      </c>
      <c r="J535">
        <v>-0.22043180000000001</v>
      </c>
      <c r="K535">
        <v>-0.1128199</v>
      </c>
      <c r="L535" s="1">
        <v>-3.8288200000000001E-2</v>
      </c>
      <c r="M535" s="1">
        <v>3.6243499999999998E-2</v>
      </c>
      <c r="N535">
        <v>0.14385539999999999</v>
      </c>
      <c r="O535">
        <v>-0.12950790000000001</v>
      </c>
      <c r="P535">
        <v>-2.1895999999999999E-2</v>
      </c>
      <c r="Q535">
        <v>5.2635700000000001E-2</v>
      </c>
      <c r="R535">
        <v>0.12716740000000001</v>
      </c>
      <c r="S535">
        <v>0.2347793</v>
      </c>
    </row>
    <row r="536" spans="1:19">
      <c r="A536" s="12" t="s">
        <v>25</v>
      </c>
      <c r="B536" s="14">
        <v>21</v>
      </c>
      <c r="C536" t="s">
        <v>54</v>
      </c>
      <c r="D536" t="s">
        <v>58</v>
      </c>
      <c r="E536" t="str">
        <f t="shared" si="8"/>
        <v>8/10/2012†21Average Per Premise100% Cycling</v>
      </c>
      <c r="F536">
        <v>2.0575619999999999</v>
      </c>
      <c r="G536">
        <v>1.9851380000000001</v>
      </c>
      <c r="H536">
        <v>1.934439</v>
      </c>
      <c r="I536">
        <v>73.713200000000001</v>
      </c>
      <c r="J536">
        <v>-0.24517510000000001</v>
      </c>
      <c r="K536">
        <v>-0.14311260000000001</v>
      </c>
      <c r="L536" s="1">
        <v>-7.24244E-2</v>
      </c>
      <c r="M536" s="1">
        <v>-1.7362E-3</v>
      </c>
      <c r="N536">
        <v>0.10032629999999999</v>
      </c>
      <c r="O536">
        <v>-0.29587400000000003</v>
      </c>
      <c r="P536">
        <v>-0.1938115</v>
      </c>
      <c r="Q536">
        <v>-0.1231233</v>
      </c>
      <c r="R536">
        <v>-5.2435099999999998E-2</v>
      </c>
      <c r="S536">
        <v>4.9627400000000002E-2</v>
      </c>
    </row>
    <row r="537" spans="1:19">
      <c r="A537" s="12" t="s">
        <v>25</v>
      </c>
      <c r="B537" s="14">
        <v>21</v>
      </c>
      <c r="C537" t="s">
        <v>54</v>
      </c>
      <c r="D537" t="s">
        <v>57</v>
      </c>
      <c r="E537" t="str">
        <f t="shared" si="8"/>
        <v>8/10/2012†21Average Per Premise50% Cycling</v>
      </c>
      <c r="F537">
        <v>2.336684</v>
      </c>
      <c r="G537">
        <v>2.3221620000000001</v>
      </c>
      <c r="H537">
        <v>2.6037460000000001</v>
      </c>
      <c r="I537">
        <v>74.344309999999993</v>
      </c>
      <c r="J537">
        <v>-0.2072581</v>
      </c>
      <c r="K537">
        <v>-9.3388399999999996E-2</v>
      </c>
      <c r="L537" s="1">
        <v>-1.45226E-2</v>
      </c>
      <c r="M537" s="1">
        <v>6.4343300000000006E-2</v>
      </c>
      <c r="N537">
        <v>0.17821300000000001</v>
      </c>
      <c r="O537">
        <v>7.4326100000000006E-2</v>
      </c>
      <c r="P537">
        <v>0.1881959</v>
      </c>
      <c r="Q537">
        <v>0.26706170000000001</v>
      </c>
      <c r="R537">
        <v>0.3459275</v>
      </c>
      <c r="S537">
        <v>0.45979730000000002</v>
      </c>
    </row>
    <row r="538" spans="1:19">
      <c r="A538" s="12" t="s">
        <v>25</v>
      </c>
      <c r="B538" s="14">
        <v>21</v>
      </c>
      <c r="C538" t="s">
        <v>54</v>
      </c>
      <c r="D538" t="s">
        <v>52</v>
      </c>
      <c r="E538" t="str">
        <f t="shared" si="8"/>
        <v>8/10/2012†21Average Per PremiseAll</v>
      </c>
      <c r="F538">
        <v>2.1887500000000002</v>
      </c>
      <c r="G538">
        <v>2.1435390000000001</v>
      </c>
      <c r="H538">
        <v>2.2490130000000002</v>
      </c>
      <c r="I538">
        <v>74.009820000000005</v>
      </c>
      <c r="J538">
        <v>-0.2273541</v>
      </c>
      <c r="K538">
        <v>-0.11974219999999999</v>
      </c>
      <c r="L538" s="1">
        <v>-4.5210500000000001E-2</v>
      </c>
      <c r="M538" s="1">
        <v>2.9321099999999999E-2</v>
      </c>
      <c r="N538">
        <v>0.1369331</v>
      </c>
      <c r="O538">
        <v>-0.12188</v>
      </c>
      <c r="P538">
        <v>-1.4267999999999999E-2</v>
      </c>
      <c r="Q538">
        <v>6.0263700000000003E-2</v>
      </c>
      <c r="R538">
        <v>0.13479530000000001</v>
      </c>
      <c r="S538">
        <v>0.24240729999999999</v>
      </c>
    </row>
    <row r="539" spans="1:19">
      <c r="A539" s="12" t="s">
        <v>25</v>
      </c>
      <c r="B539" s="14">
        <v>21</v>
      </c>
      <c r="C539" t="s">
        <v>56</v>
      </c>
      <c r="D539" t="s">
        <v>58</v>
      </c>
      <c r="E539" t="str">
        <f t="shared" si="8"/>
        <v>8/10/2012†21Average Per Ton100% Cycling</v>
      </c>
      <c r="F539">
        <v>0.4806841</v>
      </c>
      <c r="G539">
        <v>0.46376450000000002</v>
      </c>
      <c r="H539">
        <v>0.4519203</v>
      </c>
      <c r="I539">
        <v>73.713200000000001</v>
      </c>
      <c r="J539">
        <v>-0.18967039999999999</v>
      </c>
      <c r="K539">
        <v>-8.7607900000000002E-2</v>
      </c>
      <c r="L539" s="1">
        <v>-1.6919699999999999E-2</v>
      </c>
      <c r="M539" s="1">
        <v>5.3768499999999997E-2</v>
      </c>
      <c r="N539">
        <v>0.1558311</v>
      </c>
      <c r="O539">
        <v>-0.20151459999999999</v>
      </c>
      <c r="P539">
        <v>-9.9452100000000002E-2</v>
      </c>
      <c r="Q539">
        <v>-2.8763899999999998E-2</v>
      </c>
      <c r="R539">
        <v>4.1924299999999998E-2</v>
      </c>
      <c r="S539">
        <v>0.1439869</v>
      </c>
    </row>
    <row r="540" spans="1:19">
      <c r="A540" s="12" t="s">
        <v>25</v>
      </c>
      <c r="B540" s="14">
        <v>21</v>
      </c>
      <c r="C540" t="s">
        <v>56</v>
      </c>
      <c r="D540" t="s">
        <v>57</v>
      </c>
      <c r="E540" t="str">
        <f t="shared" si="8"/>
        <v>8/10/2012†21Average Per Ton50% Cycling</v>
      </c>
      <c r="F540">
        <v>0.57796950000000002</v>
      </c>
      <c r="G540">
        <v>0.57437740000000004</v>
      </c>
      <c r="H540">
        <v>0.64402619999999999</v>
      </c>
      <c r="I540">
        <v>74.344309999999993</v>
      </c>
      <c r="J540">
        <v>-0.19632769999999999</v>
      </c>
      <c r="K540">
        <v>-8.2457900000000001E-2</v>
      </c>
      <c r="L540" s="1">
        <v>-3.5921E-3</v>
      </c>
      <c r="M540" s="1">
        <v>7.5273800000000002E-2</v>
      </c>
      <c r="N540">
        <v>0.18914349999999999</v>
      </c>
      <c r="O540">
        <v>-0.12667890000000001</v>
      </c>
      <c r="P540">
        <v>-1.28092E-2</v>
      </c>
      <c r="Q540">
        <v>6.6056699999999996E-2</v>
      </c>
      <c r="R540">
        <v>0.14492250000000001</v>
      </c>
      <c r="S540">
        <v>0.25879229999999998</v>
      </c>
    </row>
    <row r="541" spans="1:19">
      <c r="A541" s="12" t="s">
        <v>25</v>
      </c>
      <c r="B541" s="14">
        <v>21</v>
      </c>
      <c r="C541" t="s">
        <v>56</v>
      </c>
      <c r="D541" t="s">
        <v>52</v>
      </c>
      <c r="E541" t="str">
        <f t="shared" si="8"/>
        <v>8/10/2012†21Average Per TonAll</v>
      </c>
      <c r="F541">
        <v>0.52640830000000005</v>
      </c>
      <c r="G541">
        <v>0.51575260000000001</v>
      </c>
      <c r="H541">
        <v>0.54220999999999997</v>
      </c>
      <c r="I541">
        <v>74.009820000000005</v>
      </c>
      <c r="J541">
        <v>-0.19279930000000001</v>
      </c>
      <c r="K541">
        <v>-8.5187399999999996E-2</v>
      </c>
      <c r="L541" s="1">
        <v>-1.0655700000000001E-2</v>
      </c>
      <c r="M541" s="1">
        <v>6.3876000000000002E-2</v>
      </c>
      <c r="N541">
        <v>0.1714879</v>
      </c>
      <c r="O541">
        <v>-0.16634180000000001</v>
      </c>
      <c r="P541">
        <v>-5.8729900000000002E-2</v>
      </c>
      <c r="Q541">
        <v>1.5801800000000001E-2</v>
      </c>
      <c r="R541">
        <v>9.0333499999999997E-2</v>
      </c>
      <c r="S541">
        <v>0.19794539999999999</v>
      </c>
    </row>
    <row r="542" spans="1:19">
      <c r="A542" s="12" t="s">
        <v>25</v>
      </c>
      <c r="B542" s="14">
        <v>22</v>
      </c>
      <c r="C542" t="s">
        <v>63</v>
      </c>
      <c r="D542" t="s">
        <v>58</v>
      </c>
      <c r="E542" t="str">
        <f t="shared" si="8"/>
        <v>8/10/2012†22Aggregate100% Cycling</v>
      </c>
      <c r="F542">
        <v>22.651199999999999</v>
      </c>
      <c r="G542">
        <v>22.175059999999998</v>
      </c>
      <c r="H542">
        <v>21.608730000000001</v>
      </c>
      <c r="I542">
        <v>73.153019999999998</v>
      </c>
      <c r="J542">
        <v>-2.3875700000000002</v>
      </c>
      <c r="K542">
        <v>-1.258283</v>
      </c>
      <c r="L542" s="1">
        <v>-0.47614260000000003</v>
      </c>
      <c r="M542" s="1">
        <v>0.30599789999999999</v>
      </c>
      <c r="N542">
        <v>1.4352849999999999</v>
      </c>
      <c r="O542">
        <v>-2.9539029999999999</v>
      </c>
      <c r="P542">
        <v>-1.824616</v>
      </c>
      <c r="Q542">
        <v>-1.042476</v>
      </c>
      <c r="R542">
        <v>-0.26033509999999999</v>
      </c>
      <c r="S542">
        <v>0.86895160000000005</v>
      </c>
    </row>
    <row r="543" spans="1:19">
      <c r="A543" s="12" t="s">
        <v>25</v>
      </c>
      <c r="B543" s="14">
        <v>22</v>
      </c>
      <c r="C543" t="s">
        <v>63</v>
      </c>
      <c r="D543" t="s">
        <v>57</v>
      </c>
      <c r="E543" t="str">
        <f t="shared" si="8"/>
        <v>8/10/2012†22Aggregate50% Cycling</v>
      </c>
      <c r="F543">
        <v>22.920439999999999</v>
      </c>
      <c r="G543">
        <v>21.896719999999998</v>
      </c>
      <c r="H543">
        <v>24.551909999999999</v>
      </c>
      <c r="I543">
        <v>73.808689999999999</v>
      </c>
      <c r="J543">
        <v>-2.9800110000000002</v>
      </c>
      <c r="K543">
        <v>-1.82422</v>
      </c>
      <c r="L543" s="1">
        <v>-1.0237229999999999</v>
      </c>
      <c r="M543" s="1">
        <v>-0.2232258</v>
      </c>
      <c r="N543">
        <v>0.93256499999999998</v>
      </c>
      <c r="O543">
        <v>-0.32482359999999999</v>
      </c>
      <c r="P543">
        <v>0.83096720000000002</v>
      </c>
      <c r="Q543">
        <v>1.631464</v>
      </c>
      <c r="R543">
        <v>2.4319609999999998</v>
      </c>
      <c r="S543">
        <v>3.5877520000000001</v>
      </c>
    </row>
    <row r="544" spans="1:19">
      <c r="A544" s="12" t="s">
        <v>25</v>
      </c>
      <c r="B544" s="14">
        <v>22</v>
      </c>
      <c r="C544" t="s">
        <v>63</v>
      </c>
      <c r="D544" t="s">
        <v>52</v>
      </c>
      <c r="E544" t="str">
        <f t="shared" si="8"/>
        <v>8/10/2012†22AggregateAll</v>
      </c>
      <c r="F544">
        <v>45.600839999999998</v>
      </c>
      <c r="G544">
        <v>44.095379999999999</v>
      </c>
      <c r="H544">
        <v>46.213180000000001</v>
      </c>
      <c r="I544">
        <v>73.461190000000002</v>
      </c>
      <c r="J544">
        <v>-5.3758429999999997</v>
      </c>
      <c r="K544">
        <v>-3.0891899999999999</v>
      </c>
      <c r="L544" s="1">
        <v>-1.5054609999999999</v>
      </c>
      <c r="M544" s="1">
        <v>7.8268099999999993E-2</v>
      </c>
      <c r="N544">
        <v>2.3649209999999998</v>
      </c>
      <c r="O544">
        <v>-3.2580429999999998</v>
      </c>
      <c r="P544">
        <v>-0.97138950000000002</v>
      </c>
      <c r="Q544">
        <v>0.61233970000000004</v>
      </c>
      <c r="R544">
        <v>2.196069</v>
      </c>
      <c r="S544">
        <v>4.4827219999999999</v>
      </c>
    </row>
    <row r="545" spans="1:19">
      <c r="A545" s="12" t="s">
        <v>25</v>
      </c>
      <c r="B545" s="14">
        <v>22</v>
      </c>
      <c r="C545" t="s">
        <v>55</v>
      </c>
      <c r="D545" t="s">
        <v>58</v>
      </c>
      <c r="E545" t="str">
        <f t="shared" si="8"/>
        <v>8/10/2012†22Average Per Device100% Cycling</v>
      </c>
      <c r="F545">
        <v>1.562125</v>
      </c>
      <c r="G545">
        <v>1.529288</v>
      </c>
      <c r="H545">
        <v>1.4902310000000001</v>
      </c>
      <c r="I545">
        <v>73.153019999999998</v>
      </c>
      <c r="J545">
        <v>-0.18887180000000001</v>
      </c>
      <c r="K545">
        <v>-9.6685099999999996E-2</v>
      </c>
      <c r="L545" s="1">
        <v>-3.2836900000000002E-2</v>
      </c>
      <c r="M545" s="1">
        <v>3.1011299999999999E-2</v>
      </c>
      <c r="N545">
        <v>0.123198</v>
      </c>
      <c r="O545">
        <v>-0.22792860000000001</v>
      </c>
      <c r="P545">
        <v>-0.1357419</v>
      </c>
      <c r="Q545">
        <v>-7.1893700000000005E-2</v>
      </c>
      <c r="R545">
        <v>-8.0455000000000006E-3</v>
      </c>
      <c r="S545">
        <v>8.4141199999999999E-2</v>
      </c>
    </row>
    <row r="546" spans="1:19">
      <c r="A546" s="12" t="s">
        <v>25</v>
      </c>
      <c r="B546" s="14">
        <v>22</v>
      </c>
      <c r="C546" t="s">
        <v>55</v>
      </c>
      <c r="D546" t="s">
        <v>57</v>
      </c>
      <c r="E546" t="str">
        <f t="shared" si="8"/>
        <v>8/10/2012†22Average Per Device50% Cycling</v>
      </c>
      <c r="F546">
        <v>1.8428850000000001</v>
      </c>
      <c r="G546">
        <v>1.7605740000000001</v>
      </c>
      <c r="H546">
        <v>1.9740599999999999</v>
      </c>
      <c r="I546">
        <v>73.808689999999999</v>
      </c>
      <c r="J546">
        <v>-0.26551819999999998</v>
      </c>
      <c r="K546">
        <v>-0.1572779</v>
      </c>
      <c r="L546" s="1">
        <v>-8.2310900000000006E-2</v>
      </c>
      <c r="M546" s="1">
        <v>-7.3439999999999998E-3</v>
      </c>
      <c r="N546">
        <v>0.1008964</v>
      </c>
      <c r="O546">
        <v>-5.2031800000000003E-2</v>
      </c>
      <c r="P546">
        <v>5.6208599999999997E-2</v>
      </c>
      <c r="Q546">
        <v>0.1311755</v>
      </c>
      <c r="R546">
        <v>0.20614250000000001</v>
      </c>
      <c r="S546">
        <v>0.31438290000000002</v>
      </c>
    </row>
    <row r="547" spans="1:19">
      <c r="A547" s="12" t="s">
        <v>25</v>
      </c>
      <c r="B547" s="14">
        <v>22</v>
      </c>
      <c r="C547" t="s">
        <v>55</v>
      </c>
      <c r="D547" t="s">
        <v>52</v>
      </c>
      <c r="E547" t="str">
        <f t="shared" si="8"/>
        <v>8/10/2012†22Average Per DeviceAll</v>
      </c>
      <c r="F547">
        <v>1.6940820000000001</v>
      </c>
      <c r="G547">
        <v>1.6379919999999999</v>
      </c>
      <c r="H547">
        <v>1.7176309999999999</v>
      </c>
      <c r="I547">
        <v>73.461190000000002</v>
      </c>
      <c r="J547">
        <v>-0.2248956</v>
      </c>
      <c r="K547">
        <v>-0.12516369999999999</v>
      </c>
      <c r="L547" s="1">
        <v>-5.6089699999999999E-2</v>
      </c>
      <c r="M547" s="1">
        <v>1.2984300000000001E-2</v>
      </c>
      <c r="N547">
        <v>0.1127162</v>
      </c>
      <c r="O547">
        <v>-0.1452571</v>
      </c>
      <c r="P547">
        <v>-4.5525200000000002E-2</v>
      </c>
      <c r="Q547">
        <v>2.3548800000000002E-2</v>
      </c>
      <c r="R547">
        <v>9.2622899999999994E-2</v>
      </c>
      <c r="S547">
        <v>0.19235479999999999</v>
      </c>
    </row>
    <row r="548" spans="1:19">
      <c r="A548" s="12" t="s">
        <v>25</v>
      </c>
      <c r="B548" s="14">
        <v>22</v>
      </c>
      <c r="C548" t="s">
        <v>54</v>
      </c>
      <c r="D548" t="s">
        <v>58</v>
      </c>
      <c r="E548" t="str">
        <f t="shared" si="8"/>
        <v>8/10/2012†22Average Per Premise100% Cycling</v>
      </c>
      <c r="F548">
        <v>1.849078</v>
      </c>
      <c r="G548">
        <v>1.810209</v>
      </c>
      <c r="H548">
        <v>1.763978</v>
      </c>
      <c r="I548">
        <v>73.153019999999998</v>
      </c>
      <c r="J548">
        <v>-0.19490370000000001</v>
      </c>
      <c r="K548">
        <v>-0.102717</v>
      </c>
      <c r="L548" s="1">
        <v>-3.8868800000000002E-2</v>
      </c>
      <c r="M548" s="1">
        <v>2.4979399999999999E-2</v>
      </c>
      <c r="N548">
        <v>0.1171661</v>
      </c>
      <c r="O548">
        <v>-0.24113490000000001</v>
      </c>
      <c r="P548">
        <v>-0.14894830000000001</v>
      </c>
      <c r="Q548">
        <v>-8.5100099999999998E-2</v>
      </c>
      <c r="R548">
        <v>-2.1251800000000001E-2</v>
      </c>
      <c r="S548">
        <v>7.0934800000000006E-2</v>
      </c>
    </row>
    <row r="549" spans="1:19">
      <c r="A549" s="12" t="s">
        <v>25</v>
      </c>
      <c r="B549" s="14">
        <v>22</v>
      </c>
      <c r="C549" t="s">
        <v>54</v>
      </c>
      <c r="D549" t="s">
        <v>57</v>
      </c>
      <c r="E549" t="str">
        <f t="shared" si="8"/>
        <v>8/10/2012†22Average Per Premise50% Cycling</v>
      </c>
      <c r="F549">
        <v>2.1465109999999998</v>
      </c>
      <c r="G549">
        <v>2.0506389999999999</v>
      </c>
      <c r="H549">
        <v>2.2992979999999998</v>
      </c>
      <c r="I549">
        <v>73.808689999999999</v>
      </c>
      <c r="J549">
        <v>-0.27907949999999998</v>
      </c>
      <c r="K549">
        <v>-0.17083909999999999</v>
      </c>
      <c r="L549" s="1">
        <v>-9.5872200000000005E-2</v>
      </c>
      <c r="M549" s="1">
        <v>-2.0905199999999999E-2</v>
      </c>
      <c r="N549">
        <v>8.7335200000000002E-2</v>
      </c>
      <c r="O549">
        <v>-3.04199E-2</v>
      </c>
      <c r="P549">
        <v>7.7820500000000001E-2</v>
      </c>
      <c r="Q549">
        <v>0.15278739999999999</v>
      </c>
      <c r="R549">
        <v>0.2277544</v>
      </c>
      <c r="S549">
        <v>0.33599479999999998</v>
      </c>
    </row>
    <row r="550" spans="1:19">
      <c r="A550" s="12" t="s">
        <v>25</v>
      </c>
      <c r="B550" s="14">
        <v>22</v>
      </c>
      <c r="C550" t="s">
        <v>54</v>
      </c>
      <c r="D550" t="s">
        <v>52</v>
      </c>
      <c r="E550" t="str">
        <f t="shared" si="8"/>
        <v>8/10/2012†22Average Per PremiseAll</v>
      </c>
      <c r="F550">
        <v>1.9888710000000001</v>
      </c>
      <c r="G550">
        <v>1.923211</v>
      </c>
      <c r="H550">
        <v>2.0155789999999998</v>
      </c>
      <c r="I550">
        <v>73.461190000000002</v>
      </c>
      <c r="J550">
        <v>-0.23446629999999999</v>
      </c>
      <c r="K550">
        <v>-0.1347344</v>
      </c>
      <c r="L550" s="1">
        <v>-6.5660399999999994E-2</v>
      </c>
      <c r="M550" s="1">
        <v>3.4136000000000001E-3</v>
      </c>
      <c r="N550">
        <v>0.1031456</v>
      </c>
      <c r="O550">
        <v>-0.1420989</v>
      </c>
      <c r="P550">
        <v>-4.2367000000000002E-2</v>
      </c>
      <c r="Q550">
        <v>2.6707100000000001E-2</v>
      </c>
      <c r="R550">
        <v>9.5781099999999994E-2</v>
      </c>
      <c r="S550">
        <v>0.19551299999999999</v>
      </c>
    </row>
    <row r="551" spans="1:19">
      <c r="A551" s="12" t="s">
        <v>25</v>
      </c>
      <c r="B551" s="14">
        <v>22</v>
      </c>
      <c r="C551" t="s">
        <v>56</v>
      </c>
      <c r="D551" t="s">
        <v>58</v>
      </c>
      <c r="E551" t="str">
        <f t="shared" si="8"/>
        <v>8/10/2012†22Average Per Ton100% Cycling</v>
      </c>
      <c r="F551">
        <v>0.43197839999999998</v>
      </c>
      <c r="G551">
        <v>0.42289789999999999</v>
      </c>
      <c r="H551">
        <v>0.4120974</v>
      </c>
      <c r="I551">
        <v>73.153019999999998</v>
      </c>
      <c r="J551">
        <v>-0.16511529999999999</v>
      </c>
      <c r="K551">
        <v>-7.2928699999999999E-2</v>
      </c>
      <c r="L551" s="1">
        <v>-9.0805E-3</v>
      </c>
      <c r="M551" s="1">
        <v>5.4767700000000002E-2</v>
      </c>
      <c r="N551">
        <v>0.14695440000000001</v>
      </c>
      <c r="O551">
        <v>-0.17591580000000001</v>
      </c>
      <c r="P551">
        <v>-8.3729200000000004E-2</v>
      </c>
      <c r="Q551">
        <v>-1.9880999999999999E-2</v>
      </c>
      <c r="R551">
        <v>4.3967300000000001E-2</v>
      </c>
      <c r="S551">
        <v>0.13615389999999999</v>
      </c>
    </row>
    <row r="552" spans="1:19">
      <c r="A552" s="12" t="s">
        <v>25</v>
      </c>
      <c r="B552" s="14">
        <v>22</v>
      </c>
      <c r="C552" t="s">
        <v>56</v>
      </c>
      <c r="D552" t="s">
        <v>57</v>
      </c>
      <c r="E552" t="str">
        <f t="shared" si="8"/>
        <v>8/10/2012†22Average Per Ton50% Cycling</v>
      </c>
      <c r="F552">
        <v>0.53093080000000004</v>
      </c>
      <c r="G552">
        <v>0.50721720000000003</v>
      </c>
      <c r="H552">
        <v>0.56872219999999996</v>
      </c>
      <c r="I552">
        <v>73.808689999999999</v>
      </c>
      <c r="J552">
        <v>-0.20692089999999999</v>
      </c>
      <c r="K552">
        <v>-9.8680500000000004E-2</v>
      </c>
      <c r="L552" s="1">
        <v>-2.3713600000000001E-2</v>
      </c>
      <c r="M552" s="1">
        <v>5.1253399999999998E-2</v>
      </c>
      <c r="N552">
        <v>0.15949379999999999</v>
      </c>
      <c r="O552">
        <v>-0.14541599999999999</v>
      </c>
      <c r="P552">
        <v>-3.7175600000000003E-2</v>
      </c>
      <c r="Q552">
        <v>3.7791400000000003E-2</v>
      </c>
      <c r="R552">
        <v>0.11275830000000001</v>
      </c>
      <c r="S552">
        <v>0.22099869999999999</v>
      </c>
    </row>
    <row r="553" spans="1:19">
      <c r="A553" s="12" t="s">
        <v>25</v>
      </c>
      <c r="B553" s="14">
        <v>22</v>
      </c>
      <c r="C553" t="s">
        <v>56</v>
      </c>
      <c r="D553" t="s">
        <v>52</v>
      </c>
      <c r="E553" t="str">
        <f t="shared" si="8"/>
        <v>8/10/2012†22Average Per TonAll</v>
      </c>
      <c r="F553">
        <v>0.47848600000000002</v>
      </c>
      <c r="G553">
        <v>0.46252799999999999</v>
      </c>
      <c r="H553">
        <v>0.48571110000000001</v>
      </c>
      <c r="I553">
        <v>73.461190000000002</v>
      </c>
      <c r="J553">
        <v>-0.18476400000000001</v>
      </c>
      <c r="K553">
        <v>-8.5032099999999999E-2</v>
      </c>
      <c r="L553" s="1">
        <v>-1.5958E-2</v>
      </c>
      <c r="M553" s="1">
        <v>5.3115999999999997E-2</v>
      </c>
      <c r="N553">
        <v>0.15284790000000001</v>
      </c>
      <c r="O553">
        <v>-0.1615809</v>
      </c>
      <c r="P553">
        <v>-6.1849000000000001E-2</v>
      </c>
      <c r="Q553">
        <v>7.2249999999999997E-3</v>
      </c>
      <c r="R553">
        <v>7.6299099999999995E-2</v>
      </c>
      <c r="S553">
        <v>0.17603099999999999</v>
      </c>
    </row>
    <row r="554" spans="1:19">
      <c r="A554" s="12" t="s">
        <v>25</v>
      </c>
      <c r="B554" s="14">
        <v>23</v>
      </c>
      <c r="C554" t="s">
        <v>63</v>
      </c>
      <c r="D554" t="s">
        <v>58</v>
      </c>
      <c r="E554" t="str">
        <f t="shared" si="8"/>
        <v>8/10/2012†23Aggregate100% Cycling</v>
      </c>
      <c r="F554">
        <v>18.748480000000001</v>
      </c>
      <c r="G554">
        <v>18.30059</v>
      </c>
      <c r="H554">
        <v>17.833200000000001</v>
      </c>
      <c r="I554">
        <v>70.973159999999993</v>
      </c>
      <c r="J554">
        <v>-2.0465390000000001</v>
      </c>
      <c r="K554">
        <v>-1.10205</v>
      </c>
      <c r="L554" s="1">
        <v>-0.44789869999999998</v>
      </c>
      <c r="M554" s="1">
        <v>0.2062522</v>
      </c>
      <c r="N554">
        <v>1.1507419999999999</v>
      </c>
      <c r="O554">
        <v>-2.513922</v>
      </c>
      <c r="P554">
        <v>-1.5694319999999999</v>
      </c>
      <c r="Q554">
        <v>-0.91528089999999995</v>
      </c>
      <c r="R554">
        <v>-0.26112999999999997</v>
      </c>
      <c r="S554">
        <v>0.68335999999999997</v>
      </c>
    </row>
    <row r="555" spans="1:19">
      <c r="A555" s="12" t="s">
        <v>25</v>
      </c>
      <c r="B555" s="14">
        <v>23</v>
      </c>
      <c r="C555" t="s">
        <v>63</v>
      </c>
      <c r="D555" t="s">
        <v>57</v>
      </c>
      <c r="E555" t="str">
        <f t="shared" si="8"/>
        <v>8/10/2012†23Aggregate50% Cycling</v>
      </c>
      <c r="F555">
        <v>19.876750000000001</v>
      </c>
      <c r="G555">
        <v>18.466200000000001</v>
      </c>
      <c r="H555">
        <v>20.705410000000001</v>
      </c>
      <c r="I555">
        <v>71.366519999999994</v>
      </c>
      <c r="J555">
        <v>-3.116984</v>
      </c>
      <c r="K555">
        <v>-2.1088089999999999</v>
      </c>
      <c r="L555" s="1">
        <v>-1.4105510000000001</v>
      </c>
      <c r="M555" s="1">
        <v>-0.71229240000000005</v>
      </c>
      <c r="N555">
        <v>0.29588189999999998</v>
      </c>
      <c r="O555">
        <v>-0.87777919999999998</v>
      </c>
      <c r="P555">
        <v>0.13039510000000001</v>
      </c>
      <c r="Q555">
        <v>0.82865359999999999</v>
      </c>
      <c r="R555">
        <v>1.526912</v>
      </c>
      <c r="S555">
        <v>2.5350860000000002</v>
      </c>
    </row>
    <row r="556" spans="1:19">
      <c r="A556" s="12" t="s">
        <v>25</v>
      </c>
      <c r="B556" s="14">
        <v>23</v>
      </c>
      <c r="C556" t="s">
        <v>63</v>
      </c>
      <c r="D556" t="s">
        <v>52</v>
      </c>
      <c r="E556" t="str">
        <f t="shared" si="8"/>
        <v>8/10/2012†23AggregateAll</v>
      </c>
      <c r="F556">
        <v>38.657730000000001</v>
      </c>
      <c r="G556">
        <v>36.789900000000003</v>
      </c>
      <c r="H556">
        <v>38.58605</v>
      </c>
      <c r="I556">
        <v>71.15804</v>
      </c>
      <c r="J556">
        <v>-5.1757770000000001</v>
      </c>
      <c r="K556">
        <v>-3.2214140000000002</v>
      </c>
      <c r="L556" s="1">
        <v>-1.8678269999999999</v>
      </c>
      <c r="M556" s="1">
        <v>-0.5142409</v>
      </c>
      <c r="N556">
        <v>1.440123</v>
      </c>
      <c r="O556">
        <v>-3.379626</v>
      </c>
      <c r="P556">
        <v>-1.425262</v>
      </c>
      <c r="Q556">
        <v>-7.1675500000000003E-2</v>
      </c>
      <c r="R556">
        <v>1.281911</v>
      </c>
      <c r="S556">
        <v>3.236275</v>
      </c>
    </row>
    <row r="557" spans="1:19">
      <c r="A557" s="12" t="s">
        <v>25</v>
      </c>
      <c r="B557" s="14">
        <v>23</v>
      </c>
      <c r="C557" t="s">
        <v>55</v>
      </c>
      <c r="D557" t="s">
        <v>58</v>
      </c>
      <c r="E557" t="str">
        <f t="shared" si="8"/>
        <v>8/10/2012†23Average Per Device100% Cycling</v>
      </c>
      <c r="F557">
        <v>1.2929759999999999</v>
      </c>
      <c r="G557">
        <v>1.262087</v>
      </c>
      <c r="H557">
        <v>1.2298549999999999</v>
      </c>
      <c r="I557">
        <v>70.973159999999993</v>
      </c>
      <c r="J557">
        <v>-0.16139029999999999</v>
      </c>
      <c r="K557">
        <v>-8.4289100000000006E-2</v>
      </c>
      <c r="L557" s="1">
        <v>-3.0889E-2</v>
      </c>
      <c r="M557" s="1">
        <v>2.2511E-2</v>
      </c>
      <c r="N557">
        <v>9.9612300000000001E-2</v>
      </c>
      <c r="O557">
        <v>-0.19362309999999999</v>
      </c>
      <c r="P557">
        <v>-0.1165219</v>
      </c>
      <c r="Q557">
        <v>-6.3121800000000006E-2</v>
      </c>
      <c r="R557">
        <v>-9.7216999999999998E-3</v>
      </c>
      <c r="S557">
        <v>6.7379499999999995E-2</v>
      </c>
    </row>
    <row r="558" spans="1:19">
      <c r="A558" s="12" t="s">
        <v>25</v>
      </c>
      <c r="B558" s="14">
        <v>23</v>
      </c>
      <c r="C558" t="s">
        <v>55</v>
      </c>
      <c r="D558" t="s">
        <v>57</v>
      </c>
      <c r="E558" t="str">
        <f t="shared" si="8"/>
        <v>8/10/2012†23Average Per Device50% Cycling</v>
      </c>
      <c r="F558">
        <v>1.5981620000000001</v>
      </c>
      <c r="G558">
        <v>1.484748</v>
      </c>
      <c r="H558">
        <v>1.6647879999999999</v>
      </c>
      <c r="I558">
        <v>71.366519999999994</v>
      </c>
      <c r="J558">
        <v>-0.27322160000000001</v>
      </c>
      <c r="K558">
        <v>-0.17880560000000001</v>
      </c>
      <c r="L558" s="1">
        <v>-0.11341329999999999</v>
      </c>
      <c r="M558" s="1">
        <v>-4.8021099999999997E-2</v>
      </c>
      <c r="N558">
        <v>4.6394900000000003E-2</v>
      </c>
      <c r="O558">
        <v>-9.3181600000000003E-2</v>
      </c>
      <c r="P558">
        <v>1.2344000000000001E-3</v>
      </c>
      <c r="Q558">
        <v>6.6626699999999997E-2</v>
      </c>
      <c r="R558">
        <v>0.13201889999999999</v>
      </c>
      <c r="S558">
        <v>0.22643489999999999</v>
      </c>
    </row>
    <row r="559" spans="1:19">
      <c r="A559" s="12" t="s">
        <v>25</v>
      </c>
      <c r="B559" s="14">
        <v>23</v>
      </c>
      <c r="C559" t="s">
        <v>55</v>
      </c>
      <c r="D559" t="s">
        <v>52</v>
      </c>
      <c r="E559" t="str">
        <f t="shared" si="8"/>
        <v>8/10/2012†23Average Per DeviceAll</v>
      </c>
      <c r="F559">
        <v>1.4364129999999999</v>
      </c>
      <c r="G559">
        <v>1.366738</v>
      </c>
      <c r="H559">
        <v>1.4342729999999999</v>
      </c>
      <c r="I559">
        <v>71.15804</v>
      </c>
      <c r="J559">
        <v>-0.213951</v>
      </c>
      <c r="K559">
        <v>-0.12871189999999999</v>
      </c>
      <c r="L559" s="1">
        <v>-6.9675500000000001E-2</v>
      </c>
      <c r="M559" s="1">
        <v>-1.06391E-2</v>
      </c>
      <c r="N559">
        <v>7.4600100000000003E-2</v>
      </c>
      <c r="O559">
        <v>-0.14641560000000001</v>
      </c>
      <c r="P559">
        <v>-6.1176399999999999E-2</v>
      </c>
      <c r="Q559">
        <v>-2.14E-3</v>
      </c>
      <c r="R559">
        <v>5.68964E-2</v>
      </c>
      <c r="S559">
        <v>0.1421356</v>
      </c>
    </row>
    <row r="560" spans="1:19">
      <c r="A560" s="12" t="s">
        <v>25</v>
      </c>
      <c r="B560" s="14">
        <v>23</v>
      </c>
      <c r="C560" t="s">
        <v>54</v>
      </c>
      <c r="D560" t="s">
        <v>58</v>
      </c>
      <c r="E560" t="str">
        <f t="shared" si="8"/>
        <v>8/10/2012†23Average Per Premise100% Cycling</v>
      </c>
      <c r="F560">
        <v>1.5304880000000001</v>
      </c>
      <c r="G560">
        <v>1.4939249999999999</v>
      </c>
      <c r="H560">
        <v>1.4557720000000001</v>
      </c>
      <c r="I560">
        <v>70.973159999999993</v>
      </c>
      <c r="J560">
        <v>-0.1670644</v>
      </c>
      <c r="K560">
        <v>-8.9963199999999993E-2</v>
      </c>
      <c r="L560" s="1">
        <v>-3.6563199999999997E-2</v>
      </c>
      <c r="M560" s="1">
        <v>1.6836899999999998E-2</v>
      </c>
      <c r="N560">
        <v>9.3938099999999997E-2</v>
      </c>
      <c r="O560">
        <v>-0.20521809999999999</v>
      </c>
      <c r="P560">
        <v>-0.12811690000000001</v>
      </c>
      <c r="Q560">
        <v>-7.47168E-2</v>
      </c>
      <c r="R560">
        <v>-2.1316700000000001E-2</v>
      </c>
      <c r="S560">
        <v>5.5784500000000001E-2</v>
      </c>
    </row>
    <row r="561" spans="1:19">
      <c r="A561" s="12" t="s">
        <v>25</v>
      </c>
      <c r="B561" s="14">
        <v>23</v>
      </c>
      <c r="C561" t="s">
        <v>54</v>
      </c>
      <c r="D561" t="s">
        <v>57</v>
      </c>
      <c r="E561" t="str">
        <f t="shared" si="8"/>
        <v>8/10/2012†23Average Per Premise50% Cycling</v>
      </c>
      <c r="F561">
        <v>1.8614679999999999</v>
      </c>
      <c r="G561">
        <v>1.7293689999999999</v>
      </c>
      <c r="H561">
        <v>1.9390719999999999</v>
      </c>
      <c r="I561">
        <v>71.366519999999994</v>
      </c>
      <c r="J561">
        <v>-0.29190709999999997</v>
      </c>
      <c r="K561">
        <v>-0.197491</v>
      </c>
      <c r="L561" s="1">
        <v>-0.13209879999999999</v>
      </c>
      <c r="M561" s="1">
        <v>-6.6706500000000002E-2</v>
      </c>
      <c r="N561">
        <v>2.7709500000000001E-2</v>
      </c>
      <c r="O561">
        <v>-8.22045E-2</v>
      </c>
      <c r="P561">
        <v>1.22116E-2</v>
      </c>
      <c r="Q561">
        <v>7.7603800000000001E-2</v>
      </c>
      <c r="R561">
        <v>0.14299609999999999</v>
      </c>
      <c r="S561">
        <v>0.23741209999999999</v>
      </c>
    </row>
    <row r="562" spans="1:19">
      <c r="A562" s="12" t="s">
        <v>25</v>
      </c>
      <c r="B562" s="14">
        <v>23</v>
      </c>
      <c r="C562" t="s">
        <v>54</v>
      </c>
      <c r="D562" t="s">
        <v>52</v>
      </c>
      <c r="E562" t="str">
        <f t="shared" si="8"/>
        <v>8/10/2012†23Average Per PremiseAll</v>
      </c>
      <c r="F562">
        <v>1.6860489999999999</v>
      </c>
      <c r="G562">
        <v>1.604584</v>
      </c>
      <c r="H562">
        <v>1.6829229999999999</v>
      </c>
      <c r="I562">
        <v>71.15804</v>
      </c>
      <c r="J562">
        <v>-0.22574050000000001</v>
      </c>
      <c r="K562">
        <v>-0.1405013</v>
      </c>
      <c r="L562" s="1">
        <v>-8.1464900000000007E-2</v>
      </c>
      <c r="M562" s="1">
        <v>-2.2428500000000001E-2</v>
      </c>
      <c r="N562">
        <v>6.2810699999999997E-2</v>
      </c>
      <c r="O562">
        <v>-0.1474017</v>
      </c>
      <c r="P562">
        <v>-6.2162500000000002E-2</v>
      </c>
      <c r="Q562">
        <v>-3.1261000000000001E-3</v>
      </c>
      <c r="R562">
        <v>5.5910300000000003E-2</v>
      </c>
      <c r="S562">
        <v>0.14114950000000001</v>
      </c>
    </row>
    <row r="563" spans="1:19">
      <c r="A563" s="12" t="s">
        <v>25</v>
      </c>
      <c r="B563" s="14">
        <v>23</v>
      </c>
      <c r="C563" t="s">
        <v>56</v>
      </c>
      <c r="D563" t="s">
        <v>58</v>
      </c>
      <c r="E563" t="str">
        <f t="shared" si="8"/>
        <v>8/10/2012†23Average Per Ton100% Cycling</v>
      </c>
      <c r="F563">
        <v>0.35755009999999998</v>
      </c>
      <c r="G563">
        <v>0.34900819999999999</v>
      </c>
      <c r="H563">
        <v>0.34009479999999997</v>
      </c>
      <c r="I563">
        <v>70.973159999999993</v>
      </c>
      <c r="J563">
        <v>-0.1390431</v>
      </c>
      <c r="K563">
        <v>-6.1941900000000001E-2</v>
      </c>
      <c r="L563" s="1">
        <v>-8.5418000000000004E-3</v>
      </c>
      <c r="M563" s="1">
        <v>4.4858200000000001E-2</v>
      </c>
      <c r="N563">
        <v>0.1219595</v>
      </c>
      <c r="O563">
        <v>-0.14795649999999999</v>
      </c>
      <c r="P563">
        <v>-7.0855299999999996E-2</v>
      </c>
      <c r="Q563">
        <v>-1.7455200000000001E-2</v>
      </c>
      <c r="R563">
        <v>3.5944799999999999E-2</v>
      </c>
      <c r="S563">
        <v>0.1130461</v>
      </c>
    </row>
    <row r="564" spans="1:19">
      <c r="A564" s="12" t="s">
        <v>25</v>
      </c>
      <c r="B564" s="14">
        <v>23</v>
      </c>
      <c r="C564" t="s">
        <v>56</v>
      </c>
      <c r="D564" t="s">
        <v>57</v>
      </c>
      <c r="E564" t="str">
        <f t="shared" si="8"/>
        <v>8/10/2012†23Average Per Ton50% Cycling</v>
      </c>
      <c r="F564">
        <v>0.46042660000000002</v>
      </c>
      <c r="G564">
        <v>0.42775249999999998</v>
      </c>
      <c r="H564">
        <v>0.47962159999999998</v>
      </c>
      <c r="I564">
        <v>71.366519999999994</v>
      </c>
      <c r="J564">
        <v>-0.1924824</v>
      </c>
      <c r="K564">
        <v>-9.8066399999999998E-2</v>
      </c>
      <c r="L564" s="1">
        <v>-3.2674099999999998E-2</v>
      </c>
      <c r="M564" s="1">
        <v>3.27181E-2</v>
      </c>
      <c r="N564">
        <v>0.1271342</v>
      </c>
      <c r="O564">
        <v>-0.1406133</v>
      </c>
      <c r="P564">
        <v>-4.6197299999999997E-2</v>
      </c>
      <c r="Q564">
        <v>1.9195E-2</v>
      </c>
      <c r="R564">
        <v>8.4587200000000001E-2</v>
      </c>
      <c r="S564">
        <v>0.1790033</v>
      </c>
    </row>
    <row r="565" spans="1:19">
      <c r="A565" s="12" t="s">
        <v>25</v>
      </c>
      <c r="B565" s="14">
        <v>23</v>
      </c>
      <c r="C565" t="s">
        <v>56</v>
      </c>
      <c r="D565" t="s">
        <v>52</v>
      </c>
      <c r="E565" t="str">
        <f t="shared" si="8"/>
        <v>8/10/2012†23Average Per TonAll</v>
      </c>
      <c r="F565">
        <v>0.40590199999999999</v>
      </c>
      <c r="G565">
        <v>0.38601799999999997</v>
      </c>
      <c r="H565">
        <v>0.40567239999999999</v>
      </c>
      <c r="I565">
        <v>71.15804</v>
      </c>
      <c r="J565">
        <v>-0.16415959999999999</v>
      </c>
      <c r="K565">
        <v>-7.8920400000000002E-2</v>
      </c>
      <c r="L565" s="1">
        <v>-1.9883999999999999E-2</v>
      </c>
      <c r="M565" s="1">
        <v>3.9152399999999997E-2</v>
      </c>
      <c r="N565">
        <v>0.1243916</v>
      </c>
      <c r="O565">
        <v>-0.1445052</v>
      </c>
      <c r="P565">
        <v>-5.9265999999999999E-2</v>
      </c>
      <c r="Q565">
        <v>-2.296E-4</v>
      </c>
      <c r="R565">
        <v>5.8806799999999999E-2</v>
      </c>
      <c r="S565">
        <v>0.14404600000000001</v>
      </c>
    </row>
    <row r="566" spans="1:19">
      <c r="A566" s="12" t="s">
        <v>25</v>
      </c>
      <c r="B566" s="14">
        <v>24</v>
      </c>
      <c r="C566" t="s">
        <v>63</v>
      </c>
      <c r="D566" t="s">
        <v>58</v>
      </c>
      <c r="E566" t="str">
        <f t="shared" si="8"/>
        <v>8/10/2012†24Aggregate100% Cycling</v>
      </c>
      <c r="F566">
        <v>15.741070000000001</v>
      </c>
      <c r="G566">
        <v>15.2685</v>
      </c>
      <c r="H566">
        <v>14.87856</v>
      </c>
      <c r="I566">
        <v>69.700770000000006</v>
      </c>
      <c r="J566">
        <v>-1.8712059999999999</v>
      </c>
      <c r="K566">
        <v>-1.0448809999999999</v>
      </c>
      <c r="L566" s="1">
        <v>-0.47257070000000001</v>
      </c>
      <c r="M566" s="1">
        <v>9.9739800000000003E-2</v>
      </c>
      <c r="N566">
        <v>0.92606509999999997</v>
      </c>
      <c r="O566">
        <v>-2.2611530000000002</v>
      </c>
      <c r="P566">
        <v>-1.4348270000000001</v>
      </c>
      <c r="Q566">
        <v>-0.86251679999999997</v>
      </c>
      <c r="R566">
        <v>-0.29020639999999998</v>
      </c>
      <c r="S566">
        <v>0.53611900000000001</v>
      </c>
    </row>
    <row r="567" spans="1:19">
      <c r="A567" s="12" t="s">
        <v>25</v>
      </c>
      <c r="B567" s="14">
        <v>24</v>
      </c>
      <c r="C567" t="s">
        <v>63</v>
      </c>
      <c r="D567" t="s">
        <v>57</v>
      </c>
      <c r="E567" t="str">
        <f t="shared" si="8"/>
        <v>8/10/2012†24Aggregate50% Cycling</v>
      </c>
      <c r="F567">
        <v>16.744199999999999</v>
      </c>
      <c r="G567">
        <v>14.43651</v>
      </c>
      <c r="H567">
        <v>16.187069999999999</v>
      </c>
      <c r="I567">
        <v>69.979209999999995</v>
      </c>
      <c r="J567">
        <v>-3.7154129999999999</v>
      </c>
      <c r="K567">
        <v>-2.883721</v>
      </c>
      <c r="L567" s="1">
        <v>-2.3076940000000001</v>
      </c>
      <c r="M567" s="1">
        <v>-1.7316659999999999</v>
      </c>
      <c r="N567">
        <v>-0.89997419999999995</v>
      </c>
      <c r="O567">
        <v>-1.9648479999999999</v>
      </c>
      <c r="P567">
        <v>-1.1331560000000001</v>
      </c>
      <c r="Q567">
        <v>-0.55712890000000004</v>
      </c>
      <c r="R567">
        <v>1.8898499999999999E-2</v>
      </c>
      <c r="S567">
        <v>0.85059059999999997</v>
      </c>
    </row>
    <row r="568" spans="1:19">
      <c r="A568" s="12" t="s">
        <v>25</v>
      </c>
      <c r="B568" s="14">
        <v>24</v>
      </c>
      <c r="C568" t="s">
        <v>63</v>
      </c>
      <c r="D568" t="s">
        <v>52</v>
      </c>
      <c r="E568" t="str">
        <f t="shared" si="8"/>
        <v>8/10/2012†24AggregateAll</v>
      </c>
      <c r="F568">
        <v>32.513069999999999</v>
      </c>
      <c r="G568">
        <v>29.71537</v>
      </c>
      <c r="H568">
        <v>31.095210000000002</v>
      </c>
      <c r="I568">
        <v>69.831630000000004</v>
      </c>
      <c r="J568">
        <v>-5.6057800000000002</v>
      </c>
      <c r="K568">
        <v>-3.946739</v>
      </c>
      <c r="L568" s="1">
        <v>-2.7976920000000001</v>
      </c>
      <c r="M568" s="1">
        <v>-1.6486449999999999</v>
      </c>
      <c r="N568">
        <v>1.0397099999999999E-2</v>
      </c>
      <c r="O568">
        <v>-4.2259450000000003</v>
      </c>
      <c r="P568">
        <v>-2.5669029999999999</v>
      </c>
      <c r="Q568">
        <v>-1.417856</v>
      </c>
      <c r="R568">
        <v>-0.26880870000000001</v>
      </c>
      <c r="S568">
        <v>1.3902330000000001</v>
      </c>
    </row>
    <row r="569" spans="1:19">
      <c r="A569" s="12" t="s">
        <v>25</v>
      </c>
      <c r="B569" s="14">
        <v>24</v>
      </c>
      <c r="C569" t="s">
        <v>55</v>
      </c>
      <c r="D569" t="s">
        <v>58</v>
      </c>
      <c r="E569" t="str">
        <f t="shared" si="8"/>
        <v>8/10/2012†24Average Per Device100% Cycling</v>
      </c>
      <c r="F569">
        <v>1.085572</v>
      </c>
      <c r="G569">
        <v>1.0529820000000001</v>
      </c>
      <c r="H569">
        <v>1.0260899999999999</v>
      </c>
      <c r="I569">
        <v>69.700770000000006</v>
      </c>
      <c r="J569">
        <v>-0.1467649</v>
      </c>
      <c r="K569">
        <v>-7.9309699999999997E-2</v>
      </c>
      <c r="L569" s="1">
        <v>-3.2590500000000001E-2</v>
      </c>
      <c r="M569" s="1">
        <v>1.4128699999999999E-2</v>
      </c>
      <c r="N569">
        <v>8.1583799999999998E-2</v>
      </c>
      <c r="O569">
        <v>-0.17365720000000001</v>
      </c>
      <c r="P569">
        <v>-0.106202</v>
      </c>
      <c r="Q569">
        <v>-5.9482800000000002E-2</v>
      </c>
      <c r="R569">
        <v>-1.27636E-2</v>
      </c>
      <c r="S569">
        <v>5.4691499999999997E-2</v>
      </c>
    </row>
    <row r="570" spans="1:19">
      <c r="A570" s="12" t="s">
        <v>25</v>
      </c>
      <c r="B570" s="14">
        <v>24</v>
      </c>
      <c r="C570" t="s">
        <v>55</v>
      </c>
      <c r="D570" t="s">
        <v>57</v>
      </c>
      <c r="E570" t="str">
        <f t="shared" si="8"/>
        <v>8/10/2012†24Average Per Device50% Cycling</v>
      </c>
      <c r="F570">
        <v>1.346293</v>
      </c>
      <c r="G570">
        <v>1.1607460000000001</v>
      </c>
      <c r="H570">
        <v>1.301498</v>
      </c>
      <c r="I570">
        <v>69.979209999999995</v>
      </c>
      <c r="J570">
        <v>-0.31738040000000001</v>
      </c>
      <c r="K570">
        <v>-0.23949200000000001</v>
      </c>
      <c r="L570" s="1">
        <v>-0.18554680000000001</v>
      </c>
      <c r="M570" s="1">
        <v>-0.13160150000000001</v>
      </c>
      <c r="N570">
        <v>-5.37131E-2</v>
      </c>
      <c r="O570">
        <v>-0.1766288</v>
      </c>
      <c r="P570">
        <v>-9.8740400000000006E-2</v>
      </c>
      <c r="Q570">
        <v>-4.47952E-2</v>
      </c>
      <c r="R570">
        <v>9.1500999999999996E-3</v>
      </c>
      <c r="S570">
        <v>8.7038500000000005E-2</v>
      </c>
    </row>
    <row r="571" spans="1:19">
      <c r="A571" s="12" t="s">
        <v>25</v>
      </c>
      <c r="B571" s="14">
        <v>24</v>
      </c>
      <c r="C571" t="s">
        <v>55</v>
      </c>
      <c r="D571" t="s">
        <v>52</v>
      </c>
      <c r="E571" t="str">
        <f t="shared" si="8"/>
        <v>8/10/2012†24Average Per DeviceAll</v>
      </c>
      <c r="F571">
        <v>1.2081109999999999</v>
      </c>
      <c r="G571">
        <v>1.103631</v>
      </c>
      <c r="H571">
        <v>1.155532</v>
      </c>
      <c r="I571">
        <v>69.831630000000004</v>
      </c>
      <c r="J571">
        <v>-0.22695419999999999</v>
      </c>
      <c r="K571">
        <v>-0.15459539999999999</v>
      </c>
      <c r="L571" s="1">
        <v>-0.1044799</v>
      </c>
      <c r="M571" s="1">
        <v>-5.4364500000000003E-2</v>
      </c>
      <c r="N571">
        <v>1.7994300000000001E-2</v>
      </c>
      <c r="O571">
        <v>-0.17505380000000001</v>
      </c>
      <c r="P571">
        <v>-0.1026951</v>
      </c>
      <c r="Q571">
        <v>-5.2579599999999997E-2</v>
      </c>
      <c r="R571">
        <v>-2.4642000000000002E-3</v>
      </c>
      <c r="S571">
        <v>6.9894600000000001E-2</v>
      </c>
    </row>
    <row r="572" spans="1:19">
      <c r="A572" s="12" t="s">
        <v>25</v>
      </c>
      <c r="B572" s="14">
        <v>24</v>
      </c>
      <c r="C572" t="s">
        <v>54</v>
      </c>
      <c r="D572" t="s">
        <v>58</v>
      </c>
      <c r="E572" t="str">
        <f t="shared" si="8"/>
        <v>8/10/2012†24Average Per Premise100% Cycling</v>
      </c>
      <c r="F572">
        <v>1.284986</v>
      </c>
      <c r="G572">
        <v>1.246408</v>
      </c>
      <c r="H572">
        <v>1.2145760000000001</v>
      </c>
      <c r="I572">
        <v>69.700770000000006</v>
      </c>
      <c r="J572">
        <v>-0.15275159999999999</v>
      </c>
      <c r="K572">
        <v>-8.5296399999999994E-2</v>
      </c>
      <c r="L572" s="1">
        <v>-3.8577199999999999E-2</v>
      </c>
      <c r="M572" s="1">
        <v>8.1419999999999999E-3</v>
      </c>
      <c r="N572">
        <v>7.5597200000000003E-2</v>
      </c>
      <c r="O572">
        <v>-0.1845839</v>
      </c>
      <c r="P572">
        <v>-0.11712880000000001</v>
      </c>
      <c r="Q572">
        <v>-7.04095E-2</v>
      </c>
      <c r="R572">
        <v>-2.3690300000000001E-2</v>
      </c>
      <c r="S572">
        <v>4.37648E-2</v>
      </c>
    </row>
    <row r="573" spans="1:19">
      <c r="A573" s="12" t="s">
        <v>25</v>
      </c>
      <c r="B573" s="14">
        <v>24</v>
      </c>
      <c r="C573" t="s">
        <v>54</v>
      </c>
      <c r="D573" t="s">
        <v>57</v>
      </c>
      <c r="E573" t="str">
        <f t="shared" si="8"/>
        <v>8/10/2012†24Average Per Premise50% Cycling</v>
      </c>
      <c r="F573">
        <v>1.568103</v>
      </c>
      <c r="G573">
        <v>1.3519859999999999</v>
      </c>
      <c r="H573">
        <v>1.515927</v>
      </c>
      <c r="I573">
        <v>69.979209999999995</v>
      </c>
      <c r="J573">
        <v>-0.34795029999999999</v>
      </c>
      <c r="K573">
        <v>-0.27006190000000002</v>
      </c>
      <c r="L573" s="1">
        <v>-0.21611669999999999</v>
      </c>
      <c r="M573" s="1">
        <v>-0.16217139999999999</v>
      </c>
      <c r="N573">
        <v>-8.4282999999999997E-2</v>
      </c>
      <c r="O573">
        <v>-0.18400900000000001</v>
      </c>
      <c r="P573">
        <v>-0.1061207</v>
      </c>
      <c r="Q573">
        <v>-5.2175399999999997E-2</v>
      </c>
      <c r="R573">
        <v>1.7699E-3</v>
      </c>
      <c r="S573">
        <v>7.9658199999999998E-2</v>
      </c>
    </row>
    <row r="574" spans="1:19">
      <c r="A574" s="12" t="s">
        <v>25</v>
      </c>
      <c r="B574" s="14">
        <v>24</v>
      </c>
      <c r="C574" t="s">
        <v>54</v>
      </c>
      <c r="D574" t="s">
        <v>52</v>
      </c>
      <c r="E574" t="str">
        <f t="shared" si="8"/>
        <v>8/10/2012†24Average Per PremiseAll</v>
      </c>
      <c r="F574">
        <v>1.418051</v>
      </c>
      <c r="G574">
        <v>1.29603</v>
      </c>
      <c r="H574">
        <v>1.3562110000000001</v>
      </c>
      <c r="I574">
        <v>69.831630000000004</v>
      </c>
      <c r="J574">
        <v>-0.24449499999999999</v>
      </c>
      <c r="K574">
        <v>-0.17213619999999999</v>
      </c>
      <c r="L574" s="1">
        <v>-0.1220207</v>
      </c>
      <c r="M574" s="1">
        <v>-7.1905300000000005E-2</v>
      </c>
      <c r="N574">
        <v>4.5350000000000002E-4</v>
      </c>
      <c r="O574">
        <v>-0.1843137</v>
      </c>
      <c r="P574">
        <v>-0.1119549</v>
      </c>
      <c r="Q574">
        <v>-6.1839499999999999E-2</v>
      </c>
      <c r="R574">
        <v>-1.1724E-2</v>
      </c>
      <c r="S574">
        <v>6.06347E-2</v>
      </c>
    </row>
    <row r="575" spans="1:19">
      <c r="A575" s="12" t="s">
        <v>25</v>
      </c>
      <c r="B575" s="14">
        <v>24</v>
      </c>
      <c r="C575" t="s">
        <v>56</v>
      </c>
      <c r="D575" t="s">
        <v>58</v>
      </c>
      <c r="E575" t="str">
        <f t="shared" si="8"/>
        <v>8/10/2012†24Average Per Ton100% Cycling</v>
      </c>
      <c r="F575">
        <v>0.30019610000000002</v>
      </c>
      <c r="G575">
        <v>0.29118369999999999</v>
      </c>
      <c r="H575">
        <v>0.28374709999999997</v>
      </c>
      <c r="I575">
        <v>69.700770000000006</v>
      </c>
      <c r="J575">
        <v>-0.1231867</v>
      </c>
      <c r="K575">
        <v>-5.5731599999999999E-2</v>
      </c>
      <c r="L575" s="1">
        <v>-9.0123000000000009E-3</v>
      </c>
      <c r="M575" s="1">
        <v>3.7706900000000002E-2</v>
      </c>
      <c r="N575">
        <v>0.10516200000000001</v>
      </c>
      <c r="O575">
        <v>-0.1306233</v>
      </c>
      <c r="P575">
        <v>-6.3168199999999994E-2</v>
      </c>
      <c r="Q575">
        <v>-1.6448899999999999E-2</v>
      </c>
      <c r="R575">
        <v>3.02703E-2</v>
      </c>
      <c r="S575">
        <v>9.7725400000000004E-2</v>
      </c>
    </row>
    <row r="576" spans="1:19">
      <c r="A576" s="12" t="s">
        <v>25</v>
      </c>
      <c r="B576" s="14">
        <v>24</v>
      </c>
      <c r="C576" t="s">
        <v>56</v>
      </c>
      <c r="D576" t="s">
        <v>57</v>
      </c>
      <c r="E576" t="str">
        <f t="shared" si="8"/>
        <v>8/10/2012†24Average Per Ton50% Cycling</v>
      </c>
      <c r="F576">
        <v>0.38786389999999998</v>
      </c>
      <c r="G576">
        <v>0.33440829999999999</v>
      </c>
      <c r="H576">
        <v>0.37495859999999998</v>
      </c>
      <c r="I576">
        <v>69.979209999999995</v>
      </c>
      <c r="J576">
        <v>-0.18528919999999999</v>
      </c>
      <c r="K576">
        <v>-0.1074008</v>
      </c>
      <c r="L576" s="1">
        <v>-5.3455599999999999E-2</v>
      </c>
      <c r="M576" s="1">
        <v>4.8970000000000003E-4</v>
      </c>
      <c r="N576">
        <v>7.8378000000000003E-2</v>
      </c>
      <c r="O576">
        <v>-0.14473900000000001</v>
      </c>
      <c r="P576">
        <v>-6.6850599999999996E-2</v>
      </c>
      <c r="Q576">
        <v>-1.2905399999999999E-2</v>
      </c>
      <c r="R576">
        <v>4.1039899999999997E-2</v>
      </c>
      <c r="S576">
        <v>0.1189283</v>
      </c>
    </row>
    <row r="577" spans="1:19">
      <c r="A577" s="12" t="s">
        <v>25</v>
      </c>
      <c r="B577" s="14">
        <v>24</v>
      </c>
      <c r="C577" t="s">
        <v>56</v>
      </c>
      <c r="D577" t="s">
        <v>52</v>
      </c>
      <c r="E577" t="str">
        <f t="shared" si="8"/>
        <v>8/10/2012†24Average Per TonAll</v>
      </c>
      <c r="F577">
        <v>0.34139999999999998</v>
      </c>
      <c r="G577">
        <v>0.31149929999999998</v>
      </c>
      <c r="H577">
        <v>0.32661649999999998</v>
      </c>
      <c r="I577">
        <v>69.831630000000004</v>
      </c>
      <c r="J577">
        <v>-0.15237490000000001</v>
      </c>
      <c r="K577">
        <v>-8.0016100000000007E-2</v>
      </c>
      <c r="L577" s="1">
        <v>-2.9900699999999999E-2</v>
      </c>
      <c r="M577" s="1">
        <v>2.0214800000000002E-2</v>
      </c>
      <c r="N577">
        <v>9.2573500000000003E-2</v>
      </c>
      <c r="O577">
        <v>-0.13725770000000001</v>
      </c>
      <c r="P577">
        <v>-6.4898899999999995E-2</v>
      </c>
      <c r="Q577">
        <v>-1.47835E-2</v>
      </c>
      <c r="R577">
        <v>3.5332000000000002E-2</v>
      </c>
      <c r="S577">
        <v>0.1076908</v>
      </c>
    </row>
    <row r="578" spans="1:19">
      <c r="A578" s="12">
        <v>41134</v>
      </c>
      <c r="B578" s="14">
        <v>1</v>
      </c>
      <c r="C578" t="s">
        <v>63</v>
      </c>
      <c r="D578" t="s">
        <v>58</v>
      </c>
      <c r="E578" t="str">
        <f t="shared" si="8"/>
        <v>411341Aggregate100% Cycling</v>
      </c>
      <c r="F578">
        <v>13.42259</v>
      </c>
      <c r="G578">
        <v>12.990740000000001</v>
      </c>
      <c r="H578">
        <v>12.16456</v>
      </c>
      <c r="I578">
        <v>73.397379999999998</v>
      </c>
      <c r="J578">
        <v>-1.7247539999999999</v>
      </c>
      <c r="K578">
        <v>-0.96089670000000005</v>
      </c>
      <c r="L578" s="1">
        <v>-0.43185129999999999</v>
      </c>
      <c r="M578" s="1">
        <v>9.7194199999999994E-2</v>
      </c>
      <c r="N578">
        <v>0.86105180000000003</v>
      </c>
      <c r="O578">
        <v>-2.5509390000000001</v>
      </c>
      <c r="P578">
        <v>-1.7870809999999999</v>
      </c>
      <c r="Q578">
        <v>-1.2580359999999999</v>
      </c>
      <c r="R578">
        <v>-0.72899009999999997</v>
      </c>
      <c r="S578">
        <v>3.4867500000000003E-2</v>
      </c>
    </row>
    <row r="579" spans="1:19">
      <c r="A579" s="12">
        <v>41134</v>
      </c>
      <c r="B579" s="14">
        <v>1</v>
      </c>
      <c r="C579" t="s">
        <v>63</v>
      </c>
      <c r="D579" t="s">
        <v>57</v>
      </c>
      <c r="E579" t="str">
        <f t="shared" ref="E579:E642" si="9">CONCATENATE(A579,B579,C579,D579)</f>
        <v>411341Aggregate50% Cycling</v>
      </c>
      <c r="F579">
        <v>11.67008</v>
      </c>
      <c r="G579">
        <v>12.983790000000001</v>
      </c>
      <c r="H579">
        <v>13.249140000000001</v>
      </c>
      <c r="I579">
        <v>73.857730000000004</v>
      </c>
      <c r="J579">
        <v>0.1037371</v>
      </c>
      <c r="K579">
        <v>0.81860259999999996</v>
      </c>
      <c r="L579" s="1">
        <v>1.3137160000000001</v>
      </c>
      <c r="M579" s="1">
        <v>1.8088299999999999</v>
      </c>
      <c r="N579">
        <v>2.523695</v>
      </c>
      <c r="O579">
        <v>0.36908170000000001</v>
      </c>
      <c r="P579">
        <v>1.083947</v>
      </c>
      <c r="Q579">
        <v>1.579061</v>
      </c>
      <c r="R579">
        <v>2.0741749999999999</v>
      </c>
      <c r="S579">
        <v>2.78904</v>
      </c>
    </row>
    <row r="580" spans="1:19">
      <c r="A580" s="12">
        <v>41134</v>
      </c>
      <c r="B580" s="14">
        <v>1</v>
      </c>
      <c r="C580" t="s">
        <v>63</v>
      </c>
      <c r="D580" t="s">
        <v>52</v>
      </c>
      <c r="E580" t="str">
        <f t="shared" si="9"/>
        <v>411341AggregateAll</v>
      </c>
      <c r="F580">
        <v>25.092390000000002</v>
      </c>
      <c r="G580">
        <v>25.989799999999999</v>
      </c>
      <c r="H580">
        <v>25.438020000000002</v>
      </c>
      <c r="I580">
        <v>73.613749999999996</v>
      </c>
      <c r="J580">
        <v>-1.6062430000000001</v>
      </c>
      <c r="K580">
        <v>-0.12706919999999999</v>
      </c>
      <c r="L580" s="1">
        <v>0.89740209999999998</v>
      </c>
      <c r="M580" s="1">
        <v>1.9218729999999999</v>
      </c>
      <c r="N580">
        <v>3.4010470000000002</v>
      </c>
      <c r="O580">
        <v>-2.158023</v>
      </c>
      <c r="P580">
        <v>-0.67884920000000004</v>
      </c>
      <c r="Q580">
        <v>0.34562199999999998</v>
      </c>
      <c r="R580">
        <v>1.370093</v>
      </c>
      <c r="S580">
        <v>2.8492670000000002</v>
      </c>
    </row>
    <row r="581" spans="1:19">
      <c r="A581" s="12">
        <v>41134</v>
      </c>
      <c r="B581" s="14">
        <v>1</v>
      </c>
      <c r="C581" t="s">
        <v>55</v>
      </c>
      <c r="D581" t="s">
        <v>58</v>
      </c>
      <c r="E581" t="str">
        <f t="shared" si="9"/>
        <v>411341Average Per Device100% Cycling</v>
      </c>
      <c r="F581">
        <v>0.92568010000000001</v>
      </c>
      <c r="G581">
        <v>0.89589770000000002</v>
      </c>
      <c r="H581">
        <v>0.83892049999999996</v>
      </c>
      <c r="I581">
        <v>73.397379999999998</v>
      </c>
      <c r="J581">
        <v>-0.13532549999999999</v>
      </c>
      <c r="K581">
        <v>-7.2969699999999998E-2</v>
      </c>
      <c r="L581" s="1">
        <v>-2.9782400000000001E-2</v>
      </c>
      <c r="M581" s="1">
        <v>1.3405E-2</v>
      </c>
      <c r="N581">
        <v>7.5760800000000003E-2</v>
      </c>
      <c r="O581">
        <v>-0.19230269999999999</v>
      </c>
      <c r="P581">
        <v>-0.1299469</v>
      </c>
      <c r="Q581">
        <v>-8.6759600000000006E-2</v>
      </c>
      <c r="R581">
        <v>-4.3572199999999998E-2</v>
      </c>
      <c r="S581">
        <v>1.8783500000000002E-2</v>
      </c>
    </row>
    <row r="582" spans="1:19">
      <c r="A582" s="12">
        <v>41134</v>
      </c>
      <c r="B582" s="14">
        <v>1</v>
      </c>
      <c r="C582" t="s">
        <v>55</v>
      </c>
      <c r="D582" t="s">
        <v>57</v>
      </c>
      <c r="E582" t="str">
        <f t="shared" si="9"/>
        <v>411341Average Per Device50% Cycling</v>
      </c>
      <c r="F582">
        <v>0.93831560000000003</v>
      </c>
      <c r="G582">
        <v>1.0439430000000001</v>
      </c>
      <c r="H582">
        <v>1.0652779999999999</v>
      </c>
      <c r="I582">
        <v>73.857730000000004</v>
      </c>
      <c r="J582">
        <v>-7.6876999999999996E-3</v>
      </c>
      <c r="K582">
        <v>5.9259800000000001E-2</v>
      </c>
      <c r="L582" s="1">
        <v>0.1056275</v>
      </c>
      <c r="M582" s="1">
        <v>0.15199509999999999</v>
      </c>
      <c r="N582">
        <v>0.21894259999999999</v>
      </c>
      <c r="O582">
        <v>1.3646999999999999E-2</v>
      </c>
      <c r="P582">
        <v>8.0594499999999999E-2</v>
      </c>
      <c r="Q582">
        <v>0.12696209999999999</v>
      </c>
      <c r="R582">
        <v>0.17332980000000001</v>
      </c>
      <c r="S582">
        <v>0.2402773</v>
      </c>
    </row>
    <row r="583" spans="1:19">
      <c r="A583" s="12">
        <v>41134</v>
      </c>
      <c r="B583" s="14">
        <v>1</v>
      </c>
      <c r="C583" t="s">
        <v>55</v>
      </c>
      <c r="D583" t="s">
        <v>52</v>
      </c>
      <c r="E583" t="str">
        <f t="shared" si="9"/>
        <v>411341Average Per DeviceAll</v>
      </c>
      <c r="F583">
        <v>0.93161879999999997</v>
      </c>
      <c r="G583">
        <v>0.96547899999999998</v>
      </c>
      <c r="H583">
        <v>0.94530840000000005</v>
      </c>
      <c r="I583">
        <v>73.613749999999996</v>
      </c>
      <c r="J583">
        <v>-7.5335700000000005E-2</v>
      </c>
      <c r="K583">
        <v>-1.0821799999999999E-2</v>
      </c>
      <c r="L583" s="1">
        <v>3.3860300000000003E-2</v>
      </c>
      <c r="M583" s="1">
        <v>7.8542399999999998E-2</v>
      </c>
      <c r="N583">
        <v>0.14305619999999999</v>
      </c>
      <c r="O583">
        <v>-9.5506300000000002E-2</v>
      </c>
      <c r="P583">
        <v>-3.0992499999999999E-2</v>
      </c>
      <c r="Q583">
        <v>1.36896E-2</v>
      </c>
      <c r="R583">
        <v>5.8371699999999999E-2</v>
      </c>
      <c r="S583">
        <v>0.1228856</v>
      </c>
    </row>
    <row r="584" spans="1:19">
      <c r="A584" s="12">
        <v>41134</v>
      </c>
      <c r="B584" s="14">
        <v>1</v>
      </c>
      <c r="C584" t="s">
        <v>54</v>
      </c>
      <c r="D584" t="s">
        <v>58</v>
      </c>
      <c r="E584" t="str">
        <f t="shared" si="9"/>
        <v>411341Average Per Premise100% Cycling</v>
      </c>
      <c r="F584">
        <v>1.0957220000000001</v>
      </c>
      <c r="G584">
        <v>1.0604690000000001</v>
      </c>
      <c r="H584">
        <v>0.99302520000000005</v>
      </c>
      <c r="I584">
        <v>73.397379999999998</v>
      </c>
      <c r="J584">
        <v>-0.14079630000000001</v>
      </c>
      <c r="K584">
        <v>-7.8440499999999996E-2</v>
      </c>
      <c r="L584" s="1">
        <v>-3.5253199999999998E-2</v>
      </c>
      <c r="M584" s="1">
        <v>7.9342000000000006E-3</v>
      </c>
      <c r="N584">
        <v>7.0289900000000002E-2</v>
      </c>
      <c r="O584">
        <v>-0.20823990000000001</v>
      </c>
      <c r="P584">
        <v>-0.14588419999999999</v>
      </c>
      <c r="Q584">
        <v>-0.1026968</v>
      </c>
      <c r="R584">
        <v>-5.9509399999999997E-2</v>
      </c>
      <c r="S584">
        <v>2.8463E-3</v>
      </c>
    </row>
    <row r="585" spans="1:19">
      <c r="A585" s="12">
        <v>41134</v>
      </c>
      <c r="B585" s="14">
        <v>1</v>
      </c>
      <c r="C585" t="s">
        <v>54</v>
      </c>
      <c r="D585" t="s">
        <v>57</v>
      </c>
      <c r="E585" t="str">
        <f t="shared" si="9"/>
        <v>411341Average Per Premise50% Cycling</v>
      </c>
      <c r="F585">
        <v>1.0929089999999999</v>
      </c>
      <c r="G585">
        <v>1.2159390000000001</v>
      </c>
      <c r="H585">
        <v>1.240788</v>
      </c>
      <c r="I585">
        <v>73.857730000000004</v>
      </c>
      <c r="J585">
        <v>9.7149999999999997E-3</v>
      </c>
      <c r="K585">
        <v>7.6662499999999995E-2</v>
      </c>
      <c r="L585" s="1">
        <v>0.12303020000000001</v>
      </c>
      <c r="M585" s="1">
        <v>0.16939779999999999</v>
      </c>
      <c r="N585">
        <v>0.23634530000000001</v>
      </c>
      <c r="O585">
        <v>3.4564699999999997E-2</v>
      </c>
      <c r="P585">
        <v>0.1015122</v>
      </c>
      <c r="Q585">
        <v>0.14787980000000001</v>
      </c>
      <c r="R585">
        <v>0.19424749999999999</v>
      </c>
      <c r="S585">
        <v>0.26119500000000001</v>
      </c>
    </row>
    <row r="586" spans="1:19">
      <c r="A586" s="12">
        <v>41134</v>
      </c>
      <c r="B586" s="14">
        <v>1</v>
      </c>
      <c r="C586" t="s">
        <v>54</v>
      </c>
      <c r="D586" t="s">
        <v>52</v>
      </c>
      <c r="E586" t="str">
        <f t="shared" si="9"/>
        <v>411341Average Per PremiseAll</v>
      </c>
      <c r="F586">
        <v>1.0944</v>
      </c>
      <c r="G586">
        <v>1.13354</v>
      </c>
      <c r="H586">
        <v>1.1094740000000001</v>
      </c>
      <c r="I586">
        <v>73.613749999999996</v>
      </c>
      <c r="J586">
        <v>-7.0055999999999993E-2</v>
      </c>
      <c r="K586">
        <v>-5.5421000000000003E-3</v>
      </c>
      <c r="L586" s="1">
        <v>3.9140000000000001E-2</v>
      </c>
      <c r="M586" s="1">
        <v>8.3822099999999997E-2</v>
      </c>
      <c r="N586">
        <v>0.148336</v>
      </c>
      <c r="O586">
        <v>-9.4121700000000003E-2</v>
      </c>
      <c r="P586">
        <v>-2.9607899999999999E-2</v>
      </c>
      <c r="Q586">
        <v>1.5074199999999999E-2</v>
      </c>
      <c r="R586">
        <v>5.9756299999999998E-2</v>
      </c>
      <c r="S586">
        <v>0.1242702</v>
      </c>
    </row>
    <row r="587" spans="1:19">
      <c r="A587" s="12">
        <v>41134</v>
      </c>
      <c r="B587" s="14">
        <v>1</v>
      </c>
      <c r="C587" t="s">
        <v>56</v>
      </c>
      <c r="D587" t="s">
        <v>58</v>
      </c>
      <c r="E587" t="str">
        <f t="shared" si="9"/>
        <v>411341Average Per Ton100% Cycling</v>
      </c>
      <c r="F587">
        <v>0.2559806</v>
      </c>
      <c r="G587">
        <v>0.24774489999999999</v>
      </c>
      <c r="H587">
        <v>0.2319888</v>
      </c>
      <c r="I587">
        <v>73.397379999999998</v>
      </c>
      <c r="J587">
        <v>-0.1137789</v>
      </c>
      <c r="K587">
        <v>-5.1423200000000002E-2</v>
      </c>
      <c r="L587" s="1">
        <v>-8.2357999999999997E-3</v>
      </c>
      <c r="M587" s="1">
        <v>3.4951599999999999E-2</v>
      </c>
      <c r="N587">
        <v>9.7307299999999999E-2</v>
      </c>
      <c r="O587">
        <v>-0.12953490000000001</v>
      </c>
      <c r="P587">
        <v>-6.7179199999999994E-2</v>
      </c>
      <c r="Q587">
        <v>-2.3991800000000001E-2</v>
      </c>
      <c r="R587">
        <v>1.91956E-2</v>
      </c>
      <c r="S587">
        <v>8.1551299999999993E-2</v>
      </c>
    </row>
    <row r="588" spans="1:19">
      <c r="A588" s="12">
        <v>41134</v>
      </c>
      <c r="B588" s="14">
        <v>1</v>
      </c>
      <c r="C588" t="s">
        <v>56</v>
      </c>
      <c r="D588" t="s">
        <v>57</v>
      </c>
      <c r="E588" t="str">
        <f t="shared" si="9"/>
        <v>411341Average Per Ton50% Cycling</v>
      </c>
      <c r="F588">
        <v>0.27032650000000003</v>
      </c>
      <c r="G588">
        <v>0.30075760000000001</v>
      </c>
      <c r="H588">
        <v>0.30690400000000001</v>
      </c>
      <c r="I588">
        <v>73.857730000000004</v>
      </c>
      <c r="J588">
        <v>-8.2884100000000002E-2</v>
      </c>
      <c r="K588">
        <v>-1.5936599999999999E-2</v>
      </c>
      <c r="L588" s="1">
        <v>3.0431E-2</v>
      </c>
      <c r="M588" s="1">
        <v>7.6798699999999998E-2</v>
      </c>
      <c r="N588">
        <v>0.14374619999999999</v>
      </c>
      <c r="O588">
        <v>-7.6737700000000006E-2</v>
      </c>
      <c r="P588">
        <v>-9.7902000000000006E-3</v>
      </c>
      <c r="Q588">
        <v>3.6577499999999999E-2</v>
      </c>
      <c r="R588">
        <v>8.2945099999999994E-2</v>
      </c>
      <c r="S588">
        <v>0.14989259999999999</v>
      </c>
    </row>
    <row r="589" spans="1:19">
      <c r="A589" s="12">
        <v>41134</v>
      </c>
      <c r="B589" s="14">
        <v>1</v>
      </c>
      <c r="C589" t="s">
        <v>56</v>
      </c>
      <c r="D589" t="s">
        <v>52</v>
      </c>
      <c r="E589" t="str">
        <f t="shared" si="9"/>
        <v>411341Average Per TonAll</v>
      </c>
      <c r="F589">
        <v>0.26272319999999999</v>
      </c>
      <c r="G589">
        <v>0.27266079999999998</v>
      </c>
      <c r="H589">
        <v>0.26719900000000002</v>
      </c>
      <c r="I589">
        <v>73.613749999999996</v>
      </c>
      <c r="J589">
        <v>-9.9258299999999994E-2</v>
      </c>
      <c r="K589">
        <v>-3.4744499999999998E-2</v>
      </c>
      <c r="L589" s="1">
        <v>9.9375999999999996E-3</v>
      </c>
      <c r="M589" s="1">
        <v>5.46197E-2</v>
      </c>
      <c r="N589">
        <v>0.11913360000000001</v>
      </c>
      <c r="O589">
        <v>-0.1047202</v>
      </c>
      <c r="P589">
        <v>-4.02063E-2</v>
      </c>
      <c r="Q589">
        <v>4.4758000000000003E-3</v>
      </c>
      <c r="R589">
        <v>4.9157899999999997E-2</v>
      </c>
      <c r="S589">
        <v>0.1136717</v>
      </c>
    </row>
    <row r="590" spans="1:19">
      <c r="A590" s="12">
        <v>41134</v>
      </c>
      <c r="B590" s="14">
        <v>2</v>
      </c>
      <c r="C590" t="s">
        <v>63</v>
      </c>
      <c r="D590" t="s">
        <v>58</v>
      </c>
      <c r="E590" t="str">
        <f t="shared" si="9"/>
        <v>411342Aggregate100% Cycling</v>
      </c>
      <c r="F590">
        <v>11.404669999999999</v>
      </c>
      <c r="G590">
        <v>11.430429999999999</v>
      </c>
      <c r="H590">
        <v>10.703480000000001</v>
      </c>
      <c r="I590">
        <v>71.760750000000002</v>
      </c>
      <c r="J590">
        <v>-1.120185</v>
      </c>
      <c r="K590">
        <v>-0.44315189999999999</v>
      </c>
      <c r="L590" s="1">
        <v>2.5759199999999999E-2</v>
      </c>
      <c r="M590" s="1">
        <v>0.49467030000000001</v>
      </c>
      <c r="N590">
        <v>1.1717029999999999</v>
      </c>
      <c r="O590">
        <v>-1.847137</v>
      </c>
      <c r="P590">
        <v>-1.1701029999999999</v>
      </c>
      <c r="Q590">
        <v>-0.70119229999999999</v>
      </c>
      <c r="R590">
        <v>-0.23228119999999999</v>
      </c>
      <c r="S590">
        <v>0.44475199999999998</v>
      </c>
    </row>
    <row r="591" spans="1:19">
      <c r="A591" s="12">
        <v>41134</v>
      </c>
      <c r="B591" s="14">
        <v>2</v>
      </c>
      <c r="C591" t="s">
        <v>63</v>
      </c>
      <c r="D591" t="s">
        <v>57</v>
      </c>
      <c r="E591" t="str">
        <f t="shared" si="9"/>
        <v>411342Aggregate50% Cycling</v>
      </c>
      <c r="F591">
        <v>9.8400359999999996</v>
      </c>
      <c r="G591">
        <v>10.886200000000001</v>
      </c>
      <c r="H591">
        <v>11.10868</v>
      </c>
      <c r="I591">
        <v>71.942189999999997</v>
      </c>
      <c r="J591">
        <v>4.2876699999999997E-2</v>
      </c>
      <c r="K591">
        <v>0.63562839999999998</v>
      </c>
      <c r="L591" s="1">
        <v>1.0461659999999999</v>
      </c>
      <c r="M591" s="1">
        <v>1.456704</v>
      </c>
      <c r="N591">
        <v>2.0494560000000002</v>
      </c>
      <c r="O591">
        <v>0.26535449999999999</v>
      </c>
      <c r="P591">
        <v>0.85810620000000004</v>
      </c>
      <c r="Q591">
        <v>1.2686440000000001</v>
      </c>
      <c r="R591">
        <v>1.679182</v>
      </c>
      <c r="S591">
        <v>2.2719339999999999</v>
      </c>
    </row>
    <row r="592" spans="1:19">
      <c r="A592" s="12">
        <v>41134</v>
      </c>
      <c r="B592" s="14">
        <v>2</v>
      </c>
      <c r="C592" t="s">
        <v>63</v>
      </c>
      <c r="D592" t="s">
        <v>52</v>
      </c>
      <c r="E592" t="str">
        <f t="shared" si="9"/>
        <v>411342AggregateAll</v>
      </c>
      <c r="F592">
        <v>21.243780000000001</v>
      </c>
      <c r="G592">
        <v>22.325109999999999</v>
      </c>
      <c r="H592">
        <v>21.828510000000001</v>
      </c>
      <c r="I592">
        <v>71.846029999999999</v>
      </c>
      <c r="J592">
        <v>-1.0679380000000001</v>
      </c>
      <c r="K592">
        <v>0.20187060000000001</v>
      </c>
      <c r="L592" s="1">
        <v>1.0813360000000001</v>
      </c>
      <c r="M592" s="1">
        <v>1.9608019999999999</v>
      </c>
      <c r="N592">
        <v>3.2306110000000001</v>
      </c>
      <c r="O592">
        <v>-1.5645420000000001</v>
      </c>
      <c r="P592">
        <v>-0.29473280000000002</v>
      </c>
      <c r="Q592">
        <v>0.5847329</v>
      </c>
      <c r="R592">
        <v>1.464199</v>
      </c>
      <c r="S592">
        <v>2.7340070000000001</v>
      </c>
    </row>
    <row r="593" spans="1:19">
      <c r="A593" s="12">
        <v>41134</v>
      </c>
      <c r="B593" s="14">
        <v>2</v>
      </c>
      <c r="C593" t="s">
        <v>55</v>
      </c>
      <c r="D593" t="s">
        <v>58</v>
      </c>
      <c r="E593" t="str">
        <f t="shared" si="9"/>
        <v>411342Average Per Device100% Cycling</v>
      </c>
      <c r="F593">
        <v>0.78651550000000003</v>
      </c>
      <c r="G593">
        <v>0.78829199999999999</v>
      </c>
      <c r="H593">
        <v>0.73815819999999999</v>
      </c>
      <c r="I593">
        <v>71.760750000000002</v>
      </c>
      <c r="J593">
        <v>-9.1770000000000004E-2</v>
      </c>
      <c r="K593">
        <v>-3.6501899999999997E-2</v>
      </c>
      <c r="L593" s="1">
        <v>1.7765000000000001E-3</v>
      </c>
      <c r="M593" s="1">
        <v>4.0055E-2</v>
      </c>
      <c r="N593">
        <v>9.5323000000000005E-2</v>
      </c>
      <c r="O593">
        <v>-0.14190369999999999</v>
      </c>
      <c r="P593">
        <v>-8.6635699999999996E-2</v>
      </c>
      <c r="Q593">
        <v>-4.8357200000000003E-2</v>
      </c>
      <c r="R593">
        <v>-1.0078800000000001E-2</v>
      </c>
      <c r="S593">
        <v>4.5189199999999999E-2</v>
      </c>
    </row>
    <row r="594" spans="1:19">
      <c r="A594" s="12">
        <v>41134</v>
      </c>
      <c r="B594" s="14">
        <v>2</v>
      </c>
      <c r="C594" t="s">
        <v>55</v>
      </c>
      <c r="D594" t="s">
        <v>57</v>
      </c>
      <c r="E594" t="str">
        <f t="shared" si="9"/>
        <v>411342Average Per Device50% Cycling</v>
      </c>
      <c r="F594">
        <v>0.79117380000000004</v>
      </c>
      <c r="G594">
        <v>0.87528930000000005</v>
      </c>
      <c r="H594">
        <v>0.8931772</v>
      </c>
      <c r="I594">
        <v>71.942189999999997</v>
      </c>
      <c r="J594">
        <v>-9.8431000000000005E-3</v>
      </c>
      <c r="K594">
        <v>4.5668399999999998E-2</v>
      </c>
      <c r="L594" s="1">
        <v>8.4115499999999996E-2</v>
      </c>
      <c r="M594" s="1">
        <v>0.12256259999999999</v>
      </c>
      <c r="N594">
        <v>0.17807410000000001</v>
      </c>
      <c r="O594">
        <v>8.0449000000000007E-3</v>
      </c>
      <c r="P594">
        <v>6.3556399999999999E-2</v>
      </c>
      <c r="Q594">
        <v>0.1020035</v>
      </c>
      <c r="R594">
        <v>0.14045050000000001</v>
      </c>
      <c r="S594">
        <v>0.195962</v>
      </c>
    </row>
    <row r="595" spans="1:19">
      <c r="A595" s="12">
        <v>41134</v>
      </c>
      <c r="B595" s="14">
        <v>2</v>
      </c>
      <c r="C595" t="s">
        <v>55</v>
      </c>
      <c r="D595" t="s">
        <v>52</v>
      </c>
      <c r="E595" t="str">
        <f t="shared" si="9"/>
        <v>411342Average Per DeviceAll</v>
      </c>
      <c r="F595">
        <v>0.78870479999999998</v>
      </c>
      <c r="G595">
        <v>0.82918069999999999</v>
      </c>
      <c r="H595">
        <v>0.81101710000000005</v>
      </c>
      <c r="I595">
        <v>71.846029999999999</v>
      </c>
      <c r="J595">
        <v>-5.3264300000000001E-2</v>
      </c>
      <c r="K595">
        <v>2.1180999999999999E-3</v>
      </c>
      <c r="L595" s="1">
        <v>4.0475799999999999E-2</v>
      </c>
      <c r="M595" s="1">
        <v>7.8833600000000004E-2</v>
      </c>
      <c r="N595">
        <v>0.134216</v>
      </c>
      <c r="O595">
        <v>-7.1427900000000003E-2</v>
      </c>
      <c r="P595">
        <v>-1.6045400000000001E-2</v>
      </c>
      <c r="Q595">
        <v>2.23123E-2</v>
      </c>
      <c r="R595">
        <v>6.0670000000000002E-2</v>
      </c>
      <c r="S595">
        <v>0.1160524</v>
      </c>
    </row>
    <row r="596" spans="1:19">
      <c r="A596" s="12">
        <v>41134</v>
      </c>
      <c r="B596" s="14">
        <v>2</v>
      </c>
      <c r="C596" t="s">
        <v>54</v>
      </c>
      <c r="D596" t="s">
        <v>58</v>
      </c>
      <c r="E596" t="str">
        <f t="shared" si="9"/>
        <v>411342Average Per Premise100% Cycling</v>
      </c>
      <c r="F596">
        <v>0.93099370000000004</v>
      </c>
      <c r="G596">
        <v>0.9330965</v>
      </c>
      <c r="H596">
        <v>0.87375349999999996</v>
      </c>
      <c r="I596">
        <v>71.760750000000002</v>
      </c>
      <c r="J596">
        <v>-9.1443700000000003E-2</v>
      </c>
      <c r="K596">
        <v>-3.6175699999999998E-2</v>
      </c>
      <c r="L596" s="1">
        <v>2.1028000000000002E-3</v>
      </c>
      <c r="M596" s="1">
        <v>4.0381300000000002E-2</v>
      </c>
      <c r="N596">
        <v>9.5649300000000007E-2</v>
      </c>
      <c r="O596">
        <v>-0.1507867</v>
      </c>
      <c r="P596">
        <v>-9.5518599999999995E-2</v>
      </c>
      <c r="Q596">
        <v>-5.7240199999999998E-2</v>
      </c>
      <c r="R596">
        <v>-1.8961700000000001E-2</v>
      </c>
      <c r="S596">
        <v>3.63063E-2</v>
      </c>
    </row>
    <row r="597" spans="1:19">
      <c r="A597" s="12">
        <v>41134</v>
      </c>
      <c r="B597" s="14">
        <v>2</v>
      </c>
      <c r="C597" t="s">
        <v>54</v>
      </c>
      <c r="D597" t="s">
        <v>57</v>
      </c>
      <c r="E597" t="str">
        <f t="shared" si="9"/>
        <v>411342Average Per Premise50% Cycling</v>
      </c>
      <c r="F597">
        <v>0.92152420000000002</v>
      </c>
      <c r="G597">
        <v>1.019498</v>
      </c>
      <c r="H597">
        <v>1.040333</v>
      </c>
      <c r="I597">
        <v>71.942189999999997</v>
      </c>
      <c r="J597">
        <v>4.0153999999999997E-3</v>
      </c>
      <c r="K597">
        <v>5.9526900000000001E-2</v>
      </c>
      <c r="L597" s="1">
        <v>9.7974000000000006E-2</v>
      </c>
      <c r="M597" s="1">
        <v>0.13642109999999999</v>
      </c>
      <c r="N597">
        <v>0.19193260000000001</v>
      </c>
      <c r="O597">
        <v>2.48506E-2</v>
      </c>
      <c r="P597">
        <v>8.0362100000000006E-2</v>
      </c>
      <c r="Q597">
        <v>0.1188092</v>
      </c>
      <c r="R597">
        <v>0.15725620000000001</v>
      </c>
      <c r="S597">
        <v>0.2127677</v>
      </c>
    </row>
    <row r="598" spans="1:19">
      <c r="A598" s="12">
        <v>41134</v>
      </c>
      <c r="B598" s="14">
        <v>2</v>
      </c>
      <c r="C598" t="s">
        <v>54</v>
      </c>
      <c r="D598" t="s">
        <v>52</v>
      </c>
      <c r="E598" t="str">
        <f t="shared" si="9"/>
        <v>411342Average Per PremiseAll</v>
      </c>
      <c r="F598">
        <v>0.92654300000000001</v>
      </c>
      <c r="G598">
        <v>0.9737053</v>
      </c>
      <c r="H598">
        <v>0.95204599999999995</v>
      </c>
      <c r="I598">
        <v>71.846029999999999</v>
      </c>
      <c r="J598">
        <v>-4.6577899999999998E-2</v>
      </c>
      <c r="K598">
        <v>8.8044999999999998E-3</v>
      </c>
      <c r="L598" s="1">
        <v>4.7162299999999997E-2</v>
      </c>
      <c r="M598" s="1">
        <v>8.5519999999999999E-2</v>
      </c>
      <c r="N598">
        <v>0.14090240000000001</v>
      </c>
      <c r="O598">
        <v>-6.8237199999999998E-2</v>
      </c>
      <c r="P598">
        <v>-1.28547E-2</v>
      </c>
      <c r="Q598">
        <v>2.5503000000000001E-2</v>
      </c>
      <c r="R598">
        <v>6.3860700000000006E-2</v>
      </c>
      <c r="S598">
        <v>0.11924319999999999</v>
      </c>
    </row>
    <row r="599" spans="1:19">
      <c r="A599" s="12">
        <v>41134</v>
      </c>
      <c r="B599" s="14">
        <v>2</v>
      </c>
      <c r="C599" t="s">
        <v>56</v>
      </c>
      <c r="D599" t="s">
        <v>58</v>
      </c>
      <c r="E599" t="str">
        <f t="shared" si="9"/>
        <v>411342Average Per Ton100% Cycling</v>
      </c>
      <c r="F599">
        <v>0.2174971</v>
      </c>
      <c r="G599">
        <v>0.2179884</v>
      </c>
      <c r="H599">
        <v>0.2041248</v>
      </c>
      <c r="I599">
        <v>71.760750000000002</v>
      </c>
      <c r="J599">
        <v>-9.3055200000000005E-2</v>
      </c>
      <c r="K599">
        <v>-3.77872E-2</v>
      </c>
      <c r="L599" s="1">
        <v>4.9129999999999996E-4</v>
      </c>
      <c r="M599" s="1">
        <v>3.8769699999999997E-2</v>
      </c>
      <c r="N599">
        <v>9.4037700000000002E-2</v>
      </c>
      <c r="O599">
        <v>-0.10691879999999999</v>
      </c>
      <c r="P599">
        <v>-5.1650799999999997E-2</v>
      </c>
      <c r="Q599">
        <v>-1.33723E-2</v>
      </c>
      <c r="R599">
        <v>2.49061E-2</v>
      </c>
      <c r="S599">
        <v>8.0174099999999998E-2</v>
      </c>
    </row>
    <row r="600" spans="1:19">
      <c r="A600" s="12">
        <v>41134</v>
      </c>
      <c r="B600" s="14">
        <v>2</v>
      </c>
      <c r="C600" t="s">
        <v>56</v>
      </c>
      <c r="D600" t="s">
        <v>57</v>
      </c>
      <c r="E600" t="str">
        <f t="shared" si="9"/>
        <v>411342Average Per Ton50% Cycling</v>
      </c>
      <c r="F600">
        <v>0.22793530000000001</v>
      </c>
      <c r="G600">
        <v>0.25216880000000003</v>
      </c>
      <c r="H600">
        <v>0.2573223</v>
      </c>
      <c r="I600">
        <v>71.942189999999997</v>
      </c>
      <c r="J600">
        <v>-6.9725099999999998E-2</v>
      </c>
      <c r="K600">
        <v>-1.42136E-2</v>
      </c>
      <c r="L600" s="1">
        <v>2.4233500000000002E-2</v>
      </c>
      <c r="M600" s="1">
        <v>6.2680600000000003E-2</v>
      </c>
      <c r="N600">
        <v>0.11819209999999999</v>
      </c>
      <c r="O600">
        <v>-6.4571600000000007E-2</v>
      </c>
      <c r="P600">
        <v>-9.0600999999999998E-3</v>
      </c>
      <c r="Q600">
        <v>2.9387E-2</v>
      </c>
      <c r="R600">
        <v>6.7834099999999994E-2</v>
      </c>
      <c r="S600">
        <v>0.1233455</v>
      </c>
    </row>
    <row r="601" spans="1:19">
      <c r="A601" s="12">
        <v>41134</v>
      </c>
      <c r="B601" s="14">
        <v>2</v>
      </c>
      <c r="C601" t="s">
        <v>56</v>
      </c>
      <c r="D601" t="s">
        <v>52</v>
      </c>
      <c r="E601" t="str">
        <f t="shared" si="9"/>
        <v>411342Average Per TonAll</v>
      </c>
      <c r="F601">
        <v>0.22240309999999999</v>
      </c>
      <c r="G601">
        <v>0.23405319999999999</v>
      </c>
      <c r="H601">
        <v>0.22912759999999999</v>
      </c>
      <c r="I601">
        <v>71.846029999999999</v>
      </c>
      <c r="J601">
        <v>-8.2090099999999999E-2</v>
      </c>
      <c r="K601">
        <v>-2.6707600000000001E-2</v>
      </c>
      <c r="L601" s="1">
        <v>1.16501E-2</v>
      </c>
      <c r="M601" s="1">
        <v>5.0007799999999998E-2</v>
      </c>
      <c r="N601">
        <v>0.10539030000000001</v>
      </c>
      <c r="O601">
        <v>-8.7015599999999999E-2</v>
      </c>
      <c r="P601">
        <v>-3.16332E-2</v>
      </c>
      <c r="Q601">
        <v>6.7244999999999996E-3</v>
      </c>
      <c r="R601">
        <v>4.5082200000000003E-2</v>
      </c>
      <c r="S601">
        <v>0.1004647</v>
      </c>
    </row>
    <row r="602" spans="1:19">
      <c r="A602" s="12">
        <v>41134</v>
      </c>
      <c r="B602" s="14">
        <v>3</v>
      </c>
      <c r="C602" t="s">
        <v>63</v>
      </c>
      <c r="D602" t="s">
        <v>58</v>
      </c>
      <c r="E602" t="str">
        <f t="shared" si="9"/>
        <v>411343Aggregate100% Cycling</v>
      </c>
      <c r="F602">
        <v>10.30264</v>
      </c>
      <c r="G602">
        <v>10.611039999999999</v>
      </c>
      <c r="H602">
        <v>9.9361960000000007</v>
      </c>
      <c r="I602">
        <v>71.306110000000004</v>
      </c>
      <c r="J602">
        <v>-0.77603630000000001</v>
      </c>
      <c r="K602">
        <v>-0.13534470000000001</v>
      </c>
      <c r="L602" s="1">
        <v>0.30839640000000001</v>
      </c>
      <c r="M602" s="1">
        <v>0.75213750000000001</v>
      </c>
      <c r="N602">
        <v>1.3928290000000001</v>
      </c>
      <c r="O602">
        <v>-1.4508760000000001</v>
      </c>
      <c r="P602">
        <v>-0.81018420000000002</v>
      </c>
      <c r="Q602">
        <v>-0.36644310000000002</v>
      </c>
      <c r="R602">
        <v>7.7298000000000006E-2</v>
      </c>
      <c r="S602">
        <v>0.71798960000000001</v>
      </c>
    </row>
    <row r="603" spans="1:19">
      <c r="A603" s="12">
        <v>41134</v>
      </c>
      <c r="B603" s="14">
        <v>3</v>
      </c>
      <c r="C603" t="s">
        <v>63</v>
      </c>
      <c r="D603" t="s">
        <v>57</v>
      </c>
      <c r="E603" t="str">
        <f t="shared" si="9"/>
        <v>411343Aggregate50% Cycling</v>
      </c>
      <c r="F603">
        <v>9.2020730000000004</v>
      </c>
      <c r="G603">
        <v>9.5074930000000002</v>
      </c>
      <c r="H603">
        <v>9.7017939999999996</v>
      </c>
      <c r="I603">
        <v>71.416380000000004</v>
      </c>
      <c r="J603">
        <v>-0.59496859999999996</v>
      </c>
      <c r="K603">
        <v>-6.3012200000000004E-2</v>
      </c>
      <c r="L603" s="1">
        <v>0.3054192</v>
      </c>
      <c r="M603" s="1">
        <v>0.67385059999999997</v>
      </c>
      <c r="N603">
        <v>1.2058070000000001</v>
      </c>
      <c r="O603">
        <v>-0.40066740000000001</v>
      </c>
      <c r="P603">
        <v>0.13128899999999999</v>
      </c>
      <c r="Q603">
        <v>0.49972040000000001</v>
      </c>
      <c r="R603">
        <v>0.86815180000000003</v>
      </c>
      <c r="S603">
        <v>1.4001079999999999</v>
      </c>
    </row>
    <row r="604" spans="1:19">
      <c r="A604" s="12">
        <v>41134</v>
      </c>
      <c r="B604" s="14">
        <v>3</v>
      </c>
      <c r="C604" t="s">
        <v>63</v>
      </c>
      <c r="D604" t="s">
        <v>52</v>
      </c>
      <c r="E604" t="str">
        <f t="shared" si="9"/>
        <v>411343AggregateAll</v>
      </c>
      <c r="F604">
        <v>19.50675</v>
      </c>
      <c r="G604">
        <v>20.120899999999999</v>
      </c>
      <c r="H604">
        <v>19.647559999999999</v>
      </c>
      <c r="I604">
        <v>71.357939999999999</v>
      </c>
      <c r="J604">
        <v>-1.3702559999999999</v>
      </c>
      <c r="K604">
        <v>-0.19785159999999999</v>
      </c>
      <c r="L604" s="1">
        <v>0.61415200000000003</v>
      </c>
      <c r="M604" s="1">
        <v>1.426156</v>
      </c>
      <c r="N604">
        <v>2.59856</v>
      </c>
      <c r="O604">
        <v>-1.843601</v>
      </c>
      <c r="P604">
        <v>-0.67119620000000002</v>
      </c>
      <c r="Q604">
        <v>0.1408074</v>
      </c>
      <c r="R604">
        <v>0.95281099999999996</v>
      </c>
      <c r="S604">
        <v>2.1252149999999999</v>
      </c>
    </row>
    <row r="605" spans="1:19">
      <c r="A605" s="12">
        <v>41134</v>
      </c>
      <c r="B605" s="14">
        <v>3</v>
      </c>
      <c r="C605" t="s">
        <v>55</v>
      </c>
      <c r="D605" t="s">
        <v>58</v>
      </c>
      <c r="E605" t="str">
        <f t="shared" si="9"/>
        <v>411343Average Per Device100% Cycling</v>
      </c>
      <c r="F605">
        <v>0.71051450000000005</v>
      </c>
      <c r="G605">
        <v>0.73178290000000001</v>
      </c>
      <c r="H605">
        <v>0.68524300000000005</v>
      </c>
      <c r="I605">
        <v>71.306110000000004</v>
      </c>
      <c r="J605">
        <v>-6.7256700000000003E-2</v>
      </c>
      <c r="K605">
        <v>-1.4955400000000001E-2</v>
      </c>
      <c r="L605" s="1">
        <v>2.12684E-2</v>
      </c>
      <c r="M605" s="1">
        <v>5.7492099999999997E-2</v>
      </c>
      <c r="N605">
        <v>0.1097935</v>
      </c>
      <c r="O605">
        <v>-0.1137967</v>
      </c>
      <c r="P605">
        <v>-6.1495300000000003E-2</v>
      </c>
      <c r="Q605">
        <v>-2.5271499999999999E-2</v>
      </c>
      <c r="R605">
        <v>1.09522E-2</v>
      </c>
      <c r="S605">
        <v>6.3253599999999993E-2</v>
      </c>
    </row>
    <row r="606" spans="1:19">
      <c r="A606" s="12">
        <v>41134</v>
      </c>
      <c r="B606" s="14">
        <v>3</v>
      </c>
      <c r="C606" t="s">
        <v>55</v>
      </c>
      <c r="D606" t="s">
        <v>57</v>
      </c>
      <c r="E606" t="str">
        <f t="shared" si="9"/>
        <v>411343Average Per Device50% Cycling</v>
      </c>
      <c r="F606">
        <v>0.73987930000000002</v>
      </c>
      <c r="G606">
        <v>0.76443609999999995</v>
      </c>
      <c r="H606">
        <v>0.78005860000000005</v>
      </c>
      <c r="I606">
        <v>71.416380000000004</v>
      </c>
      <c r="J606">
        <v>-5.9764900000000003E-2</v>
      </c>
      <c r="K606">
        <v>-9.9469999999999992E-3</v>
      </c>
      <c r="L606" s="1">
        <v>2.45568E-2</v>
      </c>
      <c r="M606" s="1">
        <v>5.9060599999999998E-2</v>
      </c>
      <c r="N606">
        <v>0.10887860000000001</v>
      </c>
      <c r="O606">
        <v>-4.4142500000000001E-2</v>
      </c>
      <c r="P606">
        <v>5.6755E-3</v>
      </c>
      <c r="Q606">
        <v>4.0179300000000001E-2</v>
      </c>
      <c r="R606">
        <v>7.4683100000000002E-2</v>
      </c>
      <c r="S606">
        <v>0.1245011</v>
      </c>
    </row>
    <row r="607" spans="1:19">
      <c r="A607" s="12">
        <v>41134</v>
      </c>
      <c r="B607" s="14">
        <v>3</v>
      </c>
      <c r="C607" t="s">
        <v>55</v>
      </c>
      <c r="D607" t="s">
        <v>52</v>
      </c>
      <c r="E607" t="str">
        <f t="shared" si="9"/>
        <v>411343Average Per DeviceAll</v>
      </c>
      <c r="F607">
        <v>0.72431590000000001</v>
      </c>
      <c r="G607">
        <v>0.74712990000000001</v>
      </c>
      <c r="H607">
        <v>0.72980630000000002</v>
      </c>
      <c r="I607">
        <v>71.357939999999999</v>
      </c>
      <c r="J607">
        <v>-6.3735600000000003E-2</v>
      </c>
      <c r="K607">
        <v>-1.26014E-2</v>
      </c>
      <c r="L607" s="1">
        <v>2.2813900000000002E-2</v>
      </c>
      <c r="M607" s="1">
        <v>5.8229299999999998E-2</v>
      </c>
      <c r="N607">
        <v>0.1093635</v>
      </c>
      <c r="O607">
        <v>-8.1059199999999998E-2</v>
      </c>
      <c r="P607">
        <v>-2.9925E-2</v>
      </c>
      <c r="Q607">
        <v>5.4904000000000003E-3</v>
      </c>
      <c r="R607">
        <v>4.0905700000000003E-2</v>
      </c>
      <c r="S607">
        <v>9.2039899999999994E-2</v>
      </c>
    </row>
    <row r="608" spans="1:19">
      <c r="A608" s="12">
        <v>41134</v>
      </c>
      <c r="B608" s="14">
        <v>3</v>
      </c>
      <c r="C608" t="s">
        <v>54</v>
      </c>
      <c r="D608" t="s">
        <v>58</v>
      </c>
      <c r="E608" t="str">
        <f t="shared" si="9"/>
        <v>411343Average Per Premise100% Cycling</v>
      </c>
      <c r="F608">
        <v>0.84103170000000005</v>
      </c>
      <c r="G608">
        <v>0.8662069</v>
      </c>
      <c r="H608">
        <v>0.81111800000000001</v>
      </c>
      <c r="I608">
        <v>71.306110000000004</v>
      </c>
      <c r="J608">
        <v>-6.3349900000000001E-2</v>
      </c>
      <c r="K608">
        <v>-1.1048499999999999E-2</v>
      </c>
      <c r="L608" s="1">
        <v>2.5175199999999998E-2</v>
      </c>
      <c r="M608" s="1">
        <v>6.1399000000000002E-2</v>
      </c>
      <c r="N608">
        <v>0.1137003</v>
      </c>
      <c r="O608">
        <v>-0.1184388</v>
      </c>
      <c r="P608">
        <v>-6.6137500000000002E-2</v>
      </c>
      <c r="Q608">
        <v>-2.9913700000000001E-2</v>
      </c>
      <c r="R608">
        <v>6.3099999999999996E-3</v>
      </c>
      <c r="S608">
        <v>5.8611400000000001E-2</v>
      </c>
    </row>
    <row r="609" spans="1:19">
      <c r="A609" s="12">
        <v>41134</v>
      </c>
      <c r="B609" s="14">
        <v>3</v>
      </c>
      <c r="C609" t="s">
        <v>54</v>
      </c>
      <c r="D609" t="s">
        <v>57</v>
      </c>
      <c r="E609" t="str">
        <f t="shared" si="9"/>
        <v>411343Average Per Premise50% Cycling</v>
      </c>
      <c r="F609">
        <v>0.86177870000000001</v>
      </c>
      <c r="G609">
        <v>0.89038139999999999</v>
      </c>
      <c r="H609">
        <v>0.90857779999999999</v>
      </c>
      <c r="I609">
        <v>71.416380000000004</v>
      </c>
      <c r="J609">
        <v>-5.5719100000000001E-2</v>
      </c>
      <c r="K609">
        <v>-5.9011000000000003E-3</v>
      </c>
      <c r="L609" s="1">
        <v>2.8602700000000002E-2</v>
      </c>
      <c r="M609" s="1">
        <v>6.3106400000000007E-2</v>
      </c>
      <c r="N609">
        <v>0.11292439999999999</v>
      </c>
      <c r="O609">
        <v>-3.7522699999999999E-2</v>
      </c>
      <c r="P609">
        <v>1.22953E-2</v>
      </c>
      <c r="Q609">
        <v>4.6799100000000003E-2</v>
      </c>
      <c r="R609">
        <v>8.1302799999999995E-2</v>
      </c>
      <c r="S609">
        <v>0.13112080000000001</v>
      </c>
    </row>
    <row r="610" spans="1:19">
      <c r="A610" s="12">
        <v>41134</v>
      </c>
      <c r="B610" s="14">
        <v>3</v>
      </c>
      <c r="C610" t="s">
        <v>54</v>
      </c>
      <c r="D610" t="s">
        <v>52</v>
      </c>
      <c r="E610" t="str">
        <f t="shared" si="9"/>
        <v>411343Average Per PremiseAll</v>
      </c>
      <c r="F610">
        <v>0.85078279999999995</v>
      </c>
      <c r="G610">
        <v>0.87756889999999999</v>
      </c>
      <c r="H610">
        <v>0.85692409999999997</v>
      </c>
      <c r="I610">
        <v>71.357939999999999</v>
      </c>
      <c r="J610">
        <v>-5.9763400000000001E-2</v>
      </c>
      <c r="K610">
        <v>-8.6292999999999995E-3</v>
      </c>
      <c r="L610" s="1">
        <v>2.67861E-2</v>
      </c>
      <c r="M610" s="1">
        <v>6.22015E-2</v>
      </c>
      <c r="N610">
        <v>0.1133357</v>
      </c>
      <c r="O610">
        <v>-8.0408300000000002E-2</v>
      </c>
      <c r="P610">
        <v>-2.9274100000000001E-2</v>
      </c>
      <c r="Q610">
        <v>6.1412999999999997E-3</v>
      </c>
      <c r="R610">
        <v>4.1556700000000002E-2</v>
      </c>
      <c r="S610">
        <v>9.2690800000000004E-2</v>
      </c>
    </row>
    <row r="611" spans="1:19">
      <c r="A611" s="12">
        <v>41134</v>
      </c>
      <c r="B611" s="14">
        <v>3</v>
      </c>
      <c r="C611" t="s">
        <v>56</v>
      </c>
      <c r="D611" t="s">
        <v>58</v>
      </c>
      <c r="E611" t="str">
        <f t="shared" si="9"/>
        <v>411343Average Per Ton100% Cycling</v>
      </c>
      <c r="F611">
        <v>0.1964804</v>
      </c>
      <c r="G611">
        <v>0.20236170000000001</v>
      </c>
      <c r="H611">
        <v>0.18949199999999999</v>
      </c>
      <c r="I611">
        <v>71.306110000000004</v>
      </c>
      <c r="J611">
        <v>-8.26437E-2</v>
      </c>
      <c r="K611">
        <v>-3.0342399999999999E-2</v>
      </c>
      <c r="L611" s="1">
        <v>5.8814000000000002E-3</v>
      </c>
      <c r="M611" s="1">
        <v>4.2105099999999999E-2</v>
      </c>
      <c r="N611">
        <v>9.4406500000000004E-2</v>
      </c>
      <c r="O611">
        <v>-9.5513500000000001E-2</v>
      </c>
      <c r="P611">
        <v>-4.3212199999999999E-2</v>
      </c>
      <c r="Q611">
        <v>-6.9883999999999996E-3</v>
      </c>
      <c r="R611">
        <v>2.9235400000000002E-2</v>
      </c>
      <c r="S611">
        <v>8.1536700000000004E-2</v>
      </c>
    </row>
    <row r="612" spans="1:19">
      <c r="A612" s="12">
        <v>41134</v>
      </c>
      <c r="B612" s="14">
        <v>3</v>
      </c>
      <c r="C612" t="s">
        <v>56</v>
      </c>
      <c r="D612" t="s">
        <v>57</v>
      </c>
      <c r="E612" t="str">
        <f t="shared" si="9"/>
        <v>411343Average Per Ton50% Cycling</v>
      </c>
      <c r="F612">
        <v>0.2131575</v>
      </c>
      <c r="G612">
        <v>0.22023229999999999</v>
      </c>
      <c r="H612">
        <v>0.22473309999999999</v>
      </c>
      <c r="I612">
        <v>71.416380000000004</v>
      </c>
      <c r="J612">
        <v>-7.7246999999999996E-2</v>
      </c>
      <c r="K612">
        <v>-2.7428999999999999E-2</v>
      </c>
      <c r="L612" s="1">
        <v>7.0748E-3</v>
      </c>
      <c r="M612" s="1">
        <v>4.1578499999999997E-2</v>
      </c>
      <c r="N612">
        <v>9.1396500000000006E-2</v>
      </c>
      <c r="O612">
        <v>-7.2746199999999997E-2</v>
      </c>
      <c r="P612">
        <v>-2.2928199999999999E-2</v>
      </c>
      <c r="Q612">
        <v>1.15756E-2</v>
      </c>
      <c r="R612">
        <v>4.6079299999999997E-2</v>
      </c>
      <c r="S612">
        <v>9.5897300000000005E-2</v>
      </c>
    </row>
    <row r="613" spans="1:19">
      <c r="A613" s="12">
        <v>41134</v>
      </c>
      <c r="B613" s="14">
        <v>3</v>
      </c>
      <c r="C613" t="s">
        <v>56</v>
      </c>
      <c r="D613" t="s">
        <v>52</v>
      </c>
      <c r="E613" t="str">
        <f t="shared" si="9"/>
        <v>411343Average Per TonAll</v>
      </c>
      <c r="F613">
        <v>0.20431859999999999</v>
      </c>
      <c r="G613">
        <v>0.2107609</v>
      </c>
      <c r="H613">
        <v>0.2060553</v>
      </c>
      <c r="I613">
        <v>71.357939999999999</v>
      </c>
      <c r="J613">
        <v>-8.0107300000000006E-2</v>
      </c>
      <c r="K613">
        <v>-2.8973100000000002E-2</v>
      </c>
      <c r="L613" s="1">
        <v>6.4422999999999998E-3</v>
      </c>
      <c r="M613" s="1">
        <v>4.1857600000000002E-2</v>
      </c>
      <c r="N613">
        <v>9.2991799999999999E-2</v>
      </c>
      <c r="O613">
        <v>-8.4812899999999997E-2</v>
      </c>
      <c r="P613">
        <v>-3.3678699999999999E-2</v>
      </c>
      <c r="Q613">
        <v>1.7367000000000001E-3</v>
      </c>
      <c r="R613">
        <v>3.7151999999999998E-2</v>
      </c>
      <c r="S613">
        <v>8.8286199999999995E-2</v>
      </c>
    </row>
    <row r="614" spans="1:19">
      <c r="A614" s="12">
        <v>41134</v>
      </c>
      <c r="B614" s="14">
        <v>4</v>
      </c>
      <c r="C614" t="s">
        <v>63</v>
      </c>
      <c r="D614" t="s">
        <v>58</v>
      </c>
      <c r="E614" t="str">
        <f t="shared" si="9"/>
        <v>411344Aggregate100% Cycling</v>
      </c>
      <c r="F614">
        <v>9.6316450000000007</v>
      </c>
      <c r="G614">
        <v>9.8013010000000005</v>
      </c>
      <c r="H614">
        <v>9.1779589999999995</v>
      </c>
      <c r="I614">
        <v>70.860439999999997</v>
      </c>
      <c r="J614">
        <v>-0.83500770000000002</v>
      </c>
      <c r="K614">
        <v>-0.24144409999999999</v>
      </c>
      <c r="L614" s="1">
        <v>0.16965630000000001</v>
      </c>
      <c r="M614" s="1">
        <v>0.58075670000000001</v>
      </c>
      <c r="N614">
        <v>1.17432</v>
      </c>
      <c r="O614">
        <v>-1.45835</v>
      </c>
      <c r="P614">
        <v>-0.86478630000000001</v>
      </c>
      <c r="Q614">
        <v>-0.45368589999999998</v>
      </c>
      <c r="R614">
        <v>-4.2585499999999998E-2</v>
      </c>
      <c r="S614">
        <v>0.55097819999999997</v>
      </c>
    </row>
    <row r="615" spans="1:19">
      <c r="A615" s="12">
        <v>41134</v>
      </c>
      <c r="B615" s="14">
        <v>4</v>
      </c>
      <c r="C615" t="s">
        <v>63</v>
      </c>
      <c r="D615" t="s">
        <v>57</v>
      </c>
      <c r="E615" t="str">
        <f t="shared" si="9"/>
        <v>411344Aggregate50% Cycling</v>
      </c>
      <c r="F615">
        <v>8.6011620000000004</v>
      </c>
      <c r="G615">
        <v>8.6282069999999997</v>
      </c>
      <c r="H615">
        <v>8.8045380000000009</v>
      </c>
      <c r="I615">
        <v>70.916089999999997</v>
      </c>
      <c r="J615">
        <v>-0.78300110000000001</v>
      </c>
      <c r="K615">
        <v>-0.3044193</v>
      </c>
      <c r="L615" s="1">
        <v>2.7045E-2</v>
      </c>
      <c r="M615" s="1">
        <v>0.35850929999999998</v>
      </c>
      <c r="N615">
        <v>0.83709120000000004</v>
      </c>
      <c r="O615">
        <v>-0.60666969999999998</v>
      </c>
      <c r="P615">
        <v>-0.1280878</v>
      </c>
      <c r="Q615">
        <v>0.20337649999999999</v>
      </c>
      <c r="R615">
        <v>0.53484080000000001</v>
      </c>
      <c r="S615">
        <v>1.013423</v>
      </c>
    </row>
    <row r="616" spans="1:19">
      <c r="A616" s="12">
        <v>41134</v>
      </c>
      <c r="B616" s="14">
        <v>4</v>
      </c>
      <c r="C616" t="s">
        <v>63</v>
      </c>
      <c r="D616" t="s">
        <v>52</v>
      </c>
      <c r="E616" t="str">
        <f t="shared" si="9"/>
        <v>411344AggregateAll</v>
      </c>
      <c r="F616">
        <v>18.2347</v>
      </c>
      <c r="G616">
        <v>18.430289999999999</v>
      </c>
      <c r="H616">
        <v>17.989889999999999</v>
      </c>
      <c r="I616">
        <v>70.886589999999998</v>
      </c>
      <c r="J616">
        <v>-1.6185160000000001</v>
      </c>
      <c r="K616">
        <v>-0.54672710000000002</v>
      </c>
      <c r="L616" s="1">
        <v>0.1955905</v>
      </c>
      <c r="M616" s="1">
        <v>0.93790810000000002</v>
      </c>
      <c r="N616">
        <v>2.0096970000000001</v>
      </c>
      <c r="O616">
        <v>-2.0589110000000002</v>
      </c>
      <c r="P616">
        <v>-0.98712200000000005</v>
      </c>
      <c r="Q616">
        <v>-0.24480440000000001</v>
      </c>
      <c r="R616">
        <v>0.49751319999999999</v>
      </c>
      <c r="S616">
        <v>1.569302</v>
      </c>
    </row>
    <row r="617" spans="1:19">
      <c r="A617" s="12">
        <v>41134</v>
      </c>
      <c r="B617" s="14">
        <v>4</v>
      </c>
      <c r="C617" t="s">
        <v>55</v>
      </c>
      <c r="D617" t="s">
        <v>58</v>
      </c>
      <c r="E617" t="str">
        <f t="shared" si="9"/>
        <v>411344Average Per Device100% Cycling</v>
      </c>
      <c r="F617">
        <v>0.66423980000000005</v>
      </c>
      <c r="G617">
        <v>0.67594010000000004</v>
      </c>
      <c r="H617">
        <v>0.63295170000000001</v>
      </c>
      <c r="I617">
        <v>70.860439999999997</v>
      </c>
      <c r="J617">
        <v>-7.0313100000000003E-2</v>
      </c>
      <c r="K617">
        <v>-2.1858900000000001E-2</v>
      </c>
      <c r="L617" s="1">
        <v>1.17003E-2</v>
      </c>
      <c r="M617" s="1">
        <v>4.5259500000000001E-2</v>
      </c>
      <c r="N617">
        <v>9.3713699999999997E-2</v>
      </c>
      <c r="O617">
        <v>-0.1133015</v>
      </c>
      <c r="P617">
        <v>-6.4847299999999997E-2</v>
      </c>
      <c r="Q617">
        <v>-3.1288099999999999E-2</v>
      </c>
      <c r="R617">
        <v>2.2710999999999999E-3</v>
      </c>
      <c r="S617">
        <v>5.0725300000000001E-2</v>
      </c>
    </row>
    <row r="618" spans="1:19">
      <c r="A618" s="12">
        <v>41134</v>
      </c>
      <c r="B618" s="14">
        <v>4</v>
      </c>
      <c r="C618" t="s">
        <v>55</v>
      </c>
      <c r="D618" t="s">
        <v>57</v>
      </c>
      <c r="E618" t="str">
        <f t="shared" si="9"/>
        <v>411344Average Per Device50% Cycling</v>
      </c>
      <c r="F618">
        <v>0.69156390000000001</v>
      </c>
      <c r="G618">
        <v>0.69373839999999998</v>
      </c>
      <c r="H618">
        <v>0.70791610000000005</v>
      </c>
      <c r="I618">
        <v>70.916089999999997</v>
      </c>
      <c r="J618">
        <v>-7.3686699999999994E-2</v>
      </c>
      <c r="K618">
        <v>-2.8867299999999999E-2</v>
      </c>
      <c r="L618" s="1">
        <v>2.1744999999999998E-3</v>
      </c>
      <c r="M618" s="1">
        <v>3.3216299999999997E-2</v>
      </c>
      <c r="N618">
        <v>7.80357E-2</v>
      </c>
      <c r="O618">
        <v>-5.9508999999999999E-2</v>
      </c>
      <c r="P618">
        <v>-1.4689600000000001E-2</v>
      </c>
      <c r="Q618">
        <v>1.6352200000000001E-2</v>
      </c>
      <c r="R618">
        <v>4.7393999999999999E-2</v>
      </c>
      <c r="S618">
        <v>9.2213400000000001E-2</v>
      </c>
    </row>
    <row r="619" spans="1:19">
      <c r="A619" s="12">
        <v>41134</v>
      </c>
      <c r="B619" s="14">
        <v>4</v>
      </c>
      <c r="C619" t="s">
        <v>55</v>
      </c>
      <c r="D619" t="s">
        <v>52</v>
      </c>
      <c r="E619" t="str">
        <f t="shared" si="9"/>
        <v>411344Average Per DeviceAll</v>
      </c>
      <c r="F619">
        <v>0.67708219999999997</v>
      </c>
      <c r="G619">
        <v>0.68430530000000001</v>
      </c>
      <c r="H619">
        <v>0.66818500000000003</v>
      </c>
      <c r="I619">
        <v>70.886589999999998</v>
      </c>
      <c r="J619">
        <v>-7.1898699999999996E-2</v>
      </c>
      <c r="K619">
        <v>-2.5152899999999999E-2</v>
      </c>
      <c r="L619" s="1">
        <v>7.2231999999999999E-3</v>
      </c>
      <c r="M619" s="1">
        <v>3.9599200000000001E-2</v>
      </c>
      <c r="N619">
        <v>8.6345000000000005E-2</v>
      </c>
      <c r="O619">
        <v>-8.8019E-2</v>
      </c>
      <c r="P619">
        <v>-4.1273200000000003E-2</v>
      </c>
      <c r="Q619">
        <v>-8.8971999999999992E-3</v>
      </c>
      <c r="R619">
        <v>2.34789E-2</v>
      </c>
      <c r="S619">
        <v>7.0224700000000001E-2</v>
      </c>
    </row>
    <row r="620" spans="1:19">
      <c r="A620" s="12">
        <v>41134</v>
      </c>
      <c r="B620" s="14">
        <v>4</v>
      </c>
      <c r="C620" t="s">
        <v>54</v>
      </c>
      <c r="D620" t="s">
        <v>58</v>
      </c>
      <c r="E620" t="str">
        <f t="shared" si="9"/>
        <v>411344Average Per Premise100% Cycling</v>
      </c>
      <c r="F620">
        <v>0.78625670000000003</v>
      </c>
      <c r="G620">
        <v>0.80010619999999999</v>
      </c>
      <c r="H620">
        <v>0.74922109999999997</v>
      </c>
      <c r="I620">
        <v>70.860439999999997</v>
      </c>
      <c r="J620">
        <v>-6.8163899999999999E-2</v>
      </c>
      <c r="K620">
        <v>-1.97097E-2</v>
      </c>
      <c r="L620" s="1">
        <v>1.3849500000000001E-2</v>
      </c>
      <c r="M620" s="1">
        <v>4.7408699999999998E-2</v>
      </c>
      <c r="N620">
        <v>9.5862900000000001E-2</v>
      </c>
      <c r="O620">
        <v>-0.119049</v>
      </c>
      <c r="P620">
        <v>-7.0594799999999999E-2</v>
      </c>
      <c r="Q620">
        <v>-3.7035600000000002E-2</v>
      </c>
      <c r="R620">
        <v>-3.4764000000000001E-3</v>
      </c>
      <c r="S620">
        <v>4.4977799999999998E-2</v>
      </c>
    </row>
    <row r="621" spans="1:19">
      <c r="A621" s="12">
        <v>41134</v>
      </c>
      <c r="B621" s="14">
        <v>4</v>
      </c>
      <c r="C621" t="s">
        <v>54</v>
      </c>
      <c r="D621" t="s">
        <v>57</v>
      </c>
      <c r="E621" t="str">
        <f t="shared" si="9"/>
        <v>411344Average Per Premise50% Cycling</v>
      </c>
      <c r="F621">
        <v>0.80550310000000003</v>
      </c>
      <c r="G621">
        <v>0.80803590000000003</v>
      </c>
      <c r="H621">
        <v>0.82454939999999999</v>
      </c>
      <c r="I621">
        <v>70.916089999999997</v>
      </c>
      <c r="J621">
        <v>-7.3328400000000002E-2</v>
      </c>
      <c r="K621">
        <v>-2.8509E-2</v>
      </c>
      <c r="L621" s="1">
        <v>2.5328E-3</v>
      </c>
      <c r="M621" s="1">
        <v>3.3574600000000003E-2</v>
      </c>
      <c r="N621">
        <v>7.8394000000000005E-2</v>
      </c>
      <c r="O621">
        <v>-5.6814900000000002E-2</v>
      </c>
      <c r="P621">
        <v>-1.1995499999999999E-2</v>
      </c>
      <c r="Q621">
        <v>1.9046299999999999E-2</v>
      </c>
      <c r="R621">
        <v>5.0088100000000003E-2</v>
      </c>
      <c r="S621">
        <v>9.4907500000000006E-2</v>
      </c>
    </row>
    <row r="622" spans="1:19">
      <c r="A622" s="12">
        <v>41134</v>
      </c>
      <c r="B622" s="14">
        <v>4</v>
      </c>
      <c r="C622" t="s">
        <v>54</v>
      </c>
      <c r="D622" t="s">
        <v>52</v>
      </c>
      <c r="E622" t="str">
        <f t="shared" si="9"/>
        <v>411344Average Per PremiseAll</v>
      </c>
      <c r="F622">
        <v>0.79530250000000002</v>
      </c>
      <c r="G622">
        <v>0.80383309999999997</v>
      </c>
      <c r="H622">
        <v>0.78462540000000003</v>
      </c>
      <c r="I622">
        <v>70.886589999999998</v>
      </c>
      <c r="J622">
        <v>-7.0591200000000007E-2</v>
      </c>
      <c r="K622">
        <v>-2.3845399999999999E-2</v>
      </c>
      <c r="L622" s="1">
        <v>8.5305999999999993E-3</v>
      </c>
      <c r="M622" s="1">
        <v>4.0906699999999997E-2</v>
      </c>
      <c r="N622">
        <v>8.7652499999999994E-2</v>
      </c>
      <c r="O622">
        <v>-8.9799000000000004E-2</v>
      </c>
      <c r="P622">
        <v>-4.3053099999999997E-2</v>
      </c>
      <c r="Q622">
        <v>-1.06771E-2</v>
      </c>
      <c r="R622">
        <v>2.16989E-2</v>
      </c>
      <c r="S622">
        <v>6.84448E-2</v>
      </c>
    </row>
    <row r="623" spans="1:19">
      <c r="A623" s="12">
        <v>41134</v>
      </c>
      <c r="B623" s="14">
        <v>4</v>
      </c>
      <c r="C623" t="s">
        <v>56</v>
      </c>
      <c r="D623" t="s">
        <v>58</v>
      </c>
      <c r="E623" t="str">
        <f t="shared" si="9"/>
        <v>411344Average Per Ton100% Cycling</v>
      </c>
      <c r="F623">
        <v>0.18368390000000001</v>
      </c>
      <c r="G623">
        <v>0.18691940000000001</v>
      </c>
      <c r="H623">
        <v>0.17503170000000001</v>
      </c>
      <c r="I623">
        <v>70.860439999999997</v>
      </c>
      <c r="J623">
        <v>-7.8777899999999998E-2</v>
      </c>
      <c r="K623">
        <v>-3.0323699999999999E-2</v>
      </c>
      <c r="L623" s="1">
        <v>3.2355000000000001E-3</v>
      </c>
      <c r="M623" s="1">
        <v>3.67947E-2</v>
      </c>
      <c r="N623">
        <v>8.5248900000000002E-2</v>
      </c>
      <c r="O623">
        <v>-9.0665599999999999E-2</v>
      </c>
      <c r="P623">
        <v>-4.2211400000000003E-2</v>
      </c>
      <c r="Q623">
        <v>-8.6522000000000005E-3</v>
      </c>
      <c r="R623">
        <v>2.4906999999999999E-2</v>
      </c>
      <c r="S623">
        <v>7.3361200000000001E-2</v>
      </c>
    </row>
    <row r="624" spans="1:19">
      <c r="A624" s="12">
        <v>41134</v>
      </c>
      <c r="B624" s="14">
        <v>4</v>
      </c>
      <c r="C624" t="s">
        <v>56</v>
      </c>
      <c r="D624" t="s">
        <v>57</v>
      </c>
      <c r="E624" t="str">
        <f t="shared" si="9"/>
        <v>411344Average Per Ton50% Cycling</v>
      </c>
      <c r="F624">
        <v>0.1992379</v>
      </c>
      <c r="G624">
        <v>0.1998644</v>
      </c>
      <c r="H624">
        <v>0.20394899999999999</v>
      </c>
      <c r="I624">
        <v>70.916089999999997</v>
      </c>
      <c r="J624">
        <v>-7.5234700000000002E-2</v>
      </c>
      <c r="K624">
        <v>-3.0415299999999999E-2</v>
      </c>
      <c r="L624" s="1">
        <v>6.265E-4</v>
      </c>
      <c r="M624" s="1">
        <v>3.1668300000000003E-2</v>
      </c>
      <c r="N624">
        <v>7.6487700000000006E-2</v>
      </c>
      <c r="O624">
        <v>-7.1150199999999997E-2</v>
      </c>
      <c r="P624">
        <v>-2.6330800000000001E-2</v>
      </c>
      <c r="Q624">
        <v>4.7109999999999999E-3</v>
      </c>
      <c r="R624">
        <v>3.5752800000000001E-2</v>
      </c>
      <c r="S624">
        <v>8.0572299999999999E-2</v>
      </c>
    </row>
    <row r="625" spans="1:19">
      <c r="A625" s="12">
        <v>41134</v>
      </c>
      <c r="B625" s="14">
        <v>4</v>
      </c>
      <c r="C625" t="s">
        <v>56</v>
      </c>
      <c r="D625" t="s">
        <v>52</v>
      </c>
      <c r="E625" t="str">
        <f t="shared" si="9"/>
        <v>411344Average Per TonAll</v>
      </c>
      <c r="F625">
        <v>0.19099430000000001</v>
      </c>
      <c r="G625">
        <v>0.1930036</v>
      </c>
      <c r="H625">
        <v>0.18862280000000001</v>
      </c>
      <c r="I625">
        <v>70.886589999999998</v>
      </c>
      <c r="J625">
        <v>-7.7112600000000003E-2</v>
      </c>
      <c r="K625">
        <v>-3.0366799999999999E-2</v>
      </c>
      <c r="L625" s="1">
        <v>2.0092999999999999E-3</v>
      </c>
      <c r="M625" s="1">
        <v>3.4385300000000001E-2</v>
      </c>
      <c r="N625">
        <v>8.1131099999999998E-2</v>
      </c>
      <c r="O625">
        <v>-8.1493399999999994E-2</v>
      </c>
      <c r="P625">
        <v>-3.4747500000000001E-2</v>
      </c>
      <c r="Q625">
        <v>-2.3714999999999999E-3</v>
      </c>
      <c r="R625">
        <v>3.00045E-2</v>
      </c>
      <c r="S625">
        <v>7.6750399999999996E-2</v>
      </c>
    </row>
    <row r="626" spans="1:19">
      <c r="A626" s="12">
        <v>41134</v>
      </c>
      <c r="B626" s="14">
        <v>5</v>
      </c>
      <c r="C626" t="s">
        <v>63</v>
      </c>
      <c r="D626" t="s">
        <v>58</v>
      </c>
      <c r="E626" t="str">
        <f t="shared" si="9"/>
        <v>411345Aggregate100% Cycling</v>
      </c>
      <c r="F626">
        <v>8.9346029999999992</v>
      </c>
      <c r="G626">
        <v>9.5494500000000002</v>
      </c>
      <c r="H626">
        <v>8.9421250000000008</v>
      </c>
      <c r="I626">
        <v>70.563159999999996</v>
      </c>
      <c r="J626">
        <v>-0.30061900000000003</v>
      </c>
      <c r="K626">
        <v>0.2402456</v>
      </c>
      <c r="L626" s="1">
        <v>0.61484689999999997</v>
      </c>
      <c r="M626" s="1">
        <v>0.98944810000000005</v>
      </c>
      <c r="N626">
        <v>1.530313</v>
      </c>
      <c r="O626">
        <v>-0.90794379999999997</v>
      </c>
      <c r="P626">
        <v>-0.36707909999999999</v>
      </c>
      <c r="Q626">
        <v>7.5221000000000003E-3</v>
      </c>
      <c r="R626">
        <v>0.3821233</v>
      </c>
      <c r="S626">
        <v>0.92298800000000003</v>
      </c>
    </row>
    <row r="627" spans="1:19">
      <c r="A627" s="12">
        <v>41134</v>
      </c>
      <c r="B627" s="14">
        <v>5</v>
      </c>
      <c r="C627" t="s">
        <v>63</v>
      </c>
      <c r="D627" t="s">
        <v>57</v>
      </c>
      <c r="E627" t="str">
        <f t="shared" si="9"/>
        <v>411345Aggregate50% Cycling</v>
      </c>
      <c r="F627">
        <v>8.5336909999999992</v>
      </c>
      <c r="G627">
        <v>7.8811780000000002</v>
      </c>
      <c r="H627">
        <v>8.0422419999999999</v>
      </c>
      <c r="I627">
        <v>70.509969999999996</v>
      </c>
      <c r="J627">
        <v>-1.3918950000000001</v>
      </c>
      <c r="K627">
        <v>-0.95506250000000004</v>
      </c>
      <c r="L627" s="1">
        <v>-0.65251369999999997</v>
      </c>
      <c r="M627" s="1">
        <v>-0.34996480000000002</v>
      </c>
      <c r="N627">
        <v>8.6867700000000006E-2</v>
      </c>
      <c r="O627">
        <v>-1.2308300000000001</v>
      </c>
      <c r="P627">
        <v>-0.79399779999999998</v>
      </c>
      <c r="Q627">
        <v>-0.49144900000000002</v>
      </c>
      <c r="R627">
        <v>-0.18890009999999999</v>
      </c>
      <c r="S627">
        <v>0.2479324</v>
      </c>
    </row>
    <row r="628" spans="1:19">
      <c r="A628" s="12">
        <v>41134</v>
      </c>
      <c r="B628" s="14">
        <v>5</v>
      </c>
      <c r="C628" t="s">
        <v>63</v>
      </c>
      <c r="D628" t="s">
        <v>52</v>
      </c>
      <c r="E628" t="str">
        <f t="shared" si="9"/>
        <v>411345AggregateAll</v>
      </c>
      <c r="F628">
        <v>17.475149999999999</v>
      </c>
      <c r="G628">
        <v>17.426559999999998</v>
      </c>
      <c r="H628">
        <v>16.986640000000001</v>
      </c>
      <c r="I628">
        <v>70.538160000000005</v>
      </c>
      <c r="J628">
        <v>-1.702901</v>
      </c>
      <c r="K628">
        <v>-0.72552159999999999</v>
      </c>
      <c r="L628" s="1">
        <v>-4.8592000000000003E-2</v>
      </c>
      <c r="M628" s="1">
        <v>0.62833760000000005</v>
      </c>
      <c r="N628">
        <v>1.6057159999999999</v>
      </c>
      <c r="O628">
        <v>-2.1428129999999999</v>
      </c>
      <c r="P628">
        <v>-1.165435</v>
      </c>
      <c r="Q628">
        <v>-0.48850490000000002</v>
      </c>
      <c r="R628">
        <v>0.1884247</v>
      </c>
      <c r="S628">
        <v>1.1658040000000001</v>
      </c>
    </row>
    <row r="629" spans="1:19">
      <c r="A629" s="12">
        <v>41134</v>
      </c>
      <c r="B629" s="14">
        <v>5</v>
      </c>
      <c r="C629" t="s">
        <v>55</v>
      </c>
      <c r="D629" t="s">
        <v>58</v>
      </c>
      <c r="E629" t="str">
        <f t="shared" si="9"/>
        <v>411345Average Per Device100% Cycling</v>
      </c>
      <c r="F629">
        <v>0.61616879999999996</v>
      </c>
      <c r="G629">
        <v>0.65857129999999997</v>
      </c>
      <c r="H629">
        <v>0.6166876</v>
      </c>
      <c r="I629">
        <v>70.563159999999996</v>
      </c>
      <c r="J629">
        <v>-3.2329400000000001E-2</v>
      </c>
      <c r="K629">
        <v>1.18228E-2</v>
      </c>
      <c r="L629" s="1">
        <v>4.2402500000000003E-2</v>
      </c>
      <c r="M629" s="1">
        <v>7.2982199999999997E-2</v>
      </c>
      <c r="N629">
        <v>0.1171344</v>
      </c>
      <c r="O629">
        <v>-7.4213100000000004E-2</v>
      </c>
      <c r="P629">
        <v>-3.0060900000000002E-2</v>
      </c>
      <c r="Q629">
        <v>5.1880000000000003E-4</v>
      </c>
      <c r="R629">
        <v>3.1098500000000001E-2</v>
      </c>
      <c r="S629">
        <v>7.5250700000000004E-2</v>
      </c>
    </row>
    <row r="630" spans="1:19">
      <c r="A630" s="12">
        <v>41134</v>
      </c>
      <c r="B630" s="14">
        <v>5</v>
      </c>
      <c r="C630" t="s">
        <v>55</v>
      </c>
      <c r="D630" t="s">
        <v>57</v>
      </c>
      <c r="E630" t="str">
        <f t="shared" si="9"/>
        <v>411345Average Per Device50% Cycling</v>
      </c>
      <c r="F630">
        <v>0.68613900000000005</v>
      </c>
      <c r="G630">
        <v>0.63367459999999998</v>
      </c>
      <c r="H630">
        <v>0.6466248</v>
      </c>
      <c r="I630">
        <v>70.509969999999996</v>
      </c>
      <c r="J630">
        <v>-0.12170789999999999</v>
      </c>
      <c r="K630">
        <v>-8.0798300000000003E-2</v>
      </c>
      <c r="L630" s="1">
        <v>-5.2464400000000001E-2</v>
      </c>
      <c r="M630" s="1">
        <v>-2.4130599999999999E-2</v>
      </c>
      <c r="N630">
        <v>1.6778999999999999E-2</v>
      </c>
      <c r="O630">
        <v>-0.1087577</v>
      </c>
      <c r="P630">
        <v>-6.7848099999999995E-2</v>
      </c>
      <c r="Q630">
        <v>-3.9514199999999999E-2</v>
      </c>
      <c r="R630">
        <v>-1.11804E-2</v>
      </c>
      <c r="S630">
        <v>2.9729200000000001E-2</v>
      </c>
    </row>
    <row r="631" spans="1:19">
      <c r="A631" s="12">
        <v>41134</v>
      </c>
      <c r="B631" s="14">
        <v>5</v>
      </c>
      <c r="C631" t="s">
        <v>55</v>
      </c>
      <c r="D631" t="s">
        <v>52</v>
      </c>
      <c r="E631" t="str">
        <f t="shared" si="9"/>
        <v>411345Average Per DeviceAll</v>
      </c>
      <c r="F631">
        <v>0.64905480000000004</v>
      </c>
      <c r="G631">
        <v>0.6468699</v>
      </c>
      <c r="H631">
        <v>0.63075809999999999</v>
      </c>
      <c r="I631">
        <v>70.538160000000005</v>
      </c>
      <c r="J631">
        <v>-7.4337299999999995E-2</v>
      </c>
      <c r="K631">
        <v>-3.1709099999999997E-2</v>
      </c>
      <c r="L631" s="1">
        <v>-2.1849999999999999E-3</v>
      </c>
      <c r="M631" s="1">
        <v>2.7339200000000001E-2</v>
      </c>
      <c r="N631">
        <v>6.9967399999999999E-2</v>
      </c>
      <c r="O631">
        <v>-9.0449100000000004E-2</v>
      </c>
      <c r="P631">
        <v>-4.78209E-2</v>
      </c>
      <c r="Q631">
        <v>-1.8296699999999999E-2</v>
      </c>
      <c r="R631">
        <v>1.12274E-2</v>
      </c>
      <c r="S631">
        <v>5.3855600000000003E-2</v>
      </c>
    </row>
    <row r="632" spans="1:19">
      <c r="A632" s="12">
        <v>41134</v>
      </c>
      <c r="B632" s="14">
        <v>5</v>
      </c>
      <c r="C632" t="s">
        <v>54</v>
      </c>
      <c r="D632" t="s">
        <v>58</v>
      </c>
      <c r="E632" t="str">
        <f t="shared" si="9"/>
        <v>411345Average Per Premise100% Cycling</v>
      </c>
      <c r="F632">
        <v>0.72935530000000004</v>
      </c>
      <c r="G632">
        <v>0.77954690000000004</v>
      </c>
      <c r="H632">
        <v>0.72996939999999999</v>
      </c>
      <c r="I632">
        <v>70.563159999999996</v>
      </c>
      <c r="J632">
        <v>-2.4540300000000001E-2</v>
      </c>
      <c r="K632">
        <v>1.9611900000000002E-2</v>
      </c>
      <c r="L632" s="1">
        <v>5.0191600000000003E-2</v>
      </c>
      <c r="M632" s="1">
        <v>8.0771300000000004E-2</v>
      </c>
      <c r="N632">
        <v>0.12492350000000001</v>
      </c>
      <c r="O632">
        <v>-7.41179E-2</v>
      </c>
      <c r="P632">
        <v>-2.9965599999999998E-2</v>
      </c>
      <c r="Q632">
        <v>6.1399999999999996E-4</v>
      </c>
      <c r="R632">
        <v>3.1193700000000001E-2</v>
      </c>
      <c r="S632">
        <v>7.5345999999999996E-2</v>
      </c>
    </row>
    <row r="633" spans="1:19">
      <c r="A633" s="12">
        <v>41134</v>
      </c>
      <c r="B633" s="14">
        <v>5</v>
      </c>
      <c r="C633" t="s">
        <v>54</v>
      </c>
      <c r="D633" t="s">
        <v>57</v>
      </c>
      <c r="E633" t="str">
        <f t="shared" si="9"/>
        <v>411345Average Per Premise50% Cycling</v>
      </c>
      <c r="F633">
        <v>0.79918440000000002</v>
      </c>
      <c r="G633">
        <v>0.73807619999999996</v>
      </c>
      <c r="H633">
        <v>0.75316000000000005</v>
      </c>
      <c r="I633">
        <v>70.509969999999996</v>
      </c>
      <c r="J633">
        <v>-0.13035169999999999</v>
      </c>
      <c r="K633">
        <v>-8.9442099999999997E-2</v>
      </c>
      <c r="L633" s="1">
        <v>-6.1108200000000001E-2</v>
      </c>
      <c r="M633" s="1">
        <v>-3.2774400000000002E-2</v>
      </c>
      <c r="N633">
        <v>8.1352000000000004E-3</v>
      </c>
      <c r="O633">
        <v>-0.11526790000000001</v>
      </c>
      <c r="P633">
        <v>-7.4358300000000002E-2</v>
      </c>
      <c r="Q633">
        <v>-4.60244E-2</v>
      </c>
      <c r="R633">
        <v>-1.7690600000000001E-2</v>
      </c>
      <c r="S633">
        <v>2.3219E-2</v>
      </c>
    </row>
    <row r="634" spans="1:19">
      <c r="A634" s="12">
        <v>41134</v>
      </c>
      <c r="B634" s="14">
        <v>5</v>
      </c>
      <c r="C634" t="s">
        <v>54</v>
      </c>
      <c r="D634" t="s">
        <v>52</v>
      </c>
      <c r="E634" t="str">
        <f t="shared" si="9"/>
        <v>411345Average Per PremiseAll</v>
      </c>
      <c r="F634">
        <v>0.76217500000000005</v>
      </c>
      <c r="G634">
        <v>0.7600557</v>
      </c>
      <c r="H634">
        <v>0.740869</v>
      </c>
      <c r="I634">
        <v>70.538160000000005</v>
      </c>
      <c r="J634">
        <v>-7.4271699999999996E-2</v>
      </c>
      <c r="K634">
        <v>-3.1643499999999998E-2</v>
      </c>
      <c r="L634" s="1">
        <v>-2.1193000000000002E-3</v>
      </c>
      <c r="M634" s="1">
        <v>2.74048E-2</v>
      </c>
      <c r="N634">
        <v>7.0032999999999998E-2</v>
      </c>
      <c r="O634">
        <v>-9.3458399999999997E-2</v>
      </c>
      <c r="P634">
        <v>-5.0830199999999999E-2</v>
      </c>
      <c r="Q634">
        <v>-2.1305999999999999E-2</v>
      </c>
      <c r="R634">
        <v>8.2181000000000008E-3</v>
      </c>
      <c r="S634">
        <v>5.0846299999999997E-2</v>
      </c>
    </row>
    <row r="635" spans="1:19">
      <c r="A635" s="12">
        <v>41134</v>
      </c>
      <c r="B635" s="14">
        <v>5</v>
      </c>
      <c r="C635" t="s">
        <v>56</v>
      </c>
      <c r="D635" t="s">
        <v>58</v>
      </c>
      <c r="E635" t="str">
        <f t="shared" si="9"/>
        <v>411345Average Per Ton100% Cycling</v>
      </c>
      <c r="F635">
        <v>0.17039070000000001</v>
      </c>
      <c r="G635">
        <v>0.18211640000000001</v>
      </c>
      <c r="H635">
        <v>0.1705342</v>
      </c>
      <c r="I635">
        <v>70.563159999999996</v>
      </c>
      <c r="J635">
        <v>-6.3006199999999998E-2</v>
      </c>
      <c r="K635">
        <v>-1.8853999999999999E-2</v>
      </c>
      <c r="L635" s="1">
        <v>1.17257E-2</v>
      </c>
      <c r="M635" s="1">
        <v>4.23054E-2</v>
      </c>
      <c r="N635">
        <v>8.6457599999999996E-2</v>
      </c>
      <c r="O635">
        <v>-7.4588500000000002E-2</v>
      </c>
      <c r="P635">
        <v>-3.04362E-2</v>
      </c>
      <c r="Q635">
        <v>1.4349999999999999E-4</v>
      </c>
      <c r="R635">
        <v>3.07231E-2</v>
      </c>
      <c r="S635">
        <v>7.4875399999999995E-2</v>
      </c>
    </row>
    <row r="636" spans="1:19">
      <c r="A636" s="12">
        <v>41134</v>
      </c>
      <c r="B636" s="14">
        <v>5</v>
      </c>
      <c r="C636" t="s">
        <v>56</v>
      </c>
      <c r="D636" t="s">
        <v>57</v>
      </c>
      <c r="E636" t="str">
        <f t="shared" si="9"/>
        <v>411345Average Per Ton50% Cycling</v>
      </c>
      <c r="F636">
        <v>0.19767509999999999</v>
      </c>
      <c r="G636">
        <v>0.18256020000000001</v>
      </c>
      <c r="H636">
        <v>0.18629109999999999</v>
      </c>
      <c r="I636">
        <v>70.509969999999996</v>
      </c>
      <c r="J636">
        <v>-8.4358299999999997E-2</v>
      </c>
      <c r="K636">
        <v>-4.34487E-2</v>
      </c>
      <c r="L636" s="1">
        <v>-1.5114900000000001E-2</v>
      </c>
      <c r="M636" s="1">
        <v>1.3219E-2</v>
      </c>
      <c r="N636">
        <v>5.4128599999999999E-2</v>
      </c>
      <c r="O636">
        <v>-8.0627400000000002E-2</v>
      </c>
      <c r="P636">
        <v>-3.9717799999999998E-2</v>
      </c>
      <c r="Q636">
        <v>-1.1384E-2</v>
      </c>
      <c r="R636">
        <v>1.69499E-2</v>
      </c>
      <c r="S636">
        <v>5.7859500000000001E-2</v>
      </c>
    </row>
    <row r="637" spans="1:19">
      <c r="A637" s="12">
        <v>41134</v>
      </c>
      <c r="B637" s="14">
        <v>5</v>
      </c>
      <c r="C637" t="s">
        <v>56</v>
      </c>
      <c r="D637" t="s">
        <v>52</v>
      </c>
      <c r="E637" t="str">
        <f t="shared" si="9"/>
        <v>411345Average Per TonAll</v>
      </c>
      <c r="F637">
        <v>0.1832144</v>
      </c>
      <c r="G637">
        <v>0.18232499999999999</v>
      </c>
      <c r="H637">
        <v>0.17793990000000001</v>
      </c>
      <c r="I637">
        <v>70.538160000000005</v>
      </c>
      <c r="J637">
        <v>-7.3041700000000001E-2</v>
      </c>
      <c r="K637">
        <v>-3.04135E-2</v>
      </c>
      <c r="L637" s="1">
        <v>-8.8940000000000004E-4</v>
      </c>
      <c r="M637" s="1">
        <v>2.8634799999999998E-2</v>
      </c>
      <c r="N637">
        <v>7.1262900000000004E-2</v>
      </c>
      <c r="O637">
        <v>-7.7426800000000004E-2</v>
      </c>
      <c r="P637">
        <v>-3.4798599999999999E-2</v>
      </c>
      <c r="Q637">
        <v>-5.2744000000000003E-3</v>
      </c>
      <c r="R637">
        <v>2.4249699999999999E-2</v>
      </c>
      <c r="S637">
        <v>6.6877900000000004E-2</v>
      </c>
    </row>
    <row r="638" spans="1:19">
      <c r="A638" s="12">
        <v>41134</v>
      </c>
      <c r="B638" s="14">
        <v>6</v>
      </c>
      <c r="C638" t="s">
        <v>63</v>
      </c>
      <c r="D638" t="s">
        <v>58</v>
      </c>
      <c r="E638" t="str">
        <f t="shared" si="9"/>
        <v>411346Aggregate100% Cycling</v>
      </c>
      <c r="F638">
        <v>8.8550880000000003</v>
      </c>
      <c r="G638">
        <v>9.8766529999999992</v>
      </c>
      <c r="H638">
        <v>9.2485180000000007</v>
      </c>
      <c r="I638">
        <v>70.119349999999997</v>
      </c>
      <c r="J638">
        <v>0.1248561</v>
      </c>
      <c r="K638">
        <v>0.65463879999999997</v>
      </c>
      <c r="L638" s="1">
        <v>1.0215650000000001</v>
      </c>
      <c r="M638" s="1">
        <v>1.3884909999999999</v>
      </c>
      <c r="N638">
        <v>1.9182729999999999</v>
      </c>
      <c r="O638">
        <v>-0.50327820000000001</v>
      </c>
      <c r="P638">
        <v>2.65046E-2</v>
      </c>
      <c r="Q638">
        <v>0.39343040000000001</v>
      </c>
      <c r="R638">
        <v>0.76035629999999998</v>
      </c>
      <c r="S638">
        <v>1.2901389999999999</v>
      </c>
    </row>
    <row r="639" spans="1:19">
      <c r="A639" s="12">
        <v>41134</v>
      </c>
      <c r="B639" s="14">
        <v>6</v>
      </c>
      <c r="C639" t="s">
        <v>63</v>
      </c>
      <c r="D639" t="s">
        <v>57</v>
      </c>
      <c r="E639" t="str">
        <f t="shared" si="9"/>
        <v>411346Aggregate50% Cycling</v>
      </c>
      <c r="F639">
        <v>8.6204110000000007</v>
      </c>
      <c r="G639">
        <v>8.7571320000000004</v>
      </c>
      <c r="H639">
        <v>8.9360990000000005</v>
      </c>
      <c r="I639">
        <v>70.054839999999999</v>
      </c>
      <c r="J639">
        <v>-0.67732539999999997</v>
      </c>
      <c r="K639">
        <v>-0.1963799</v>
      </c>
      <c r="L639" s="1">
        <v>0.13672139999999999</v>
      </c>
      <c r="M639" s="1">
        <v>0.46982279999999998</v>
      </c>
      <c r="N639">
        <v>0.95076830000000001</v>
      </c>
      <c r="O639">
        <v>-0.498359</v>
      </c>
      <c r="P639">
        <v>-1.7413499999999998E-2</v>
      </c>
      <c r="Q639">
        <v>0.31568780000000002</v>
      </c>
      <c r="R639">
        <v>0.64878919999999995</v>
      </c>
      <c r="S639">
        <v>1.1297349999999999</v>
      </c>
    </row>
    <row r="640" spans="1:19">
      <c r="A640" s="12">
        <v>41134</v>
      </c>
      <c r="B640" s="14">
        <v>6</v>
      </c>
      <c r="C640" t="s">
        <v>63</v>
      </c>
      <c r="D640" t="s">
        <v>52</v>
      </c>
      <c r="E640" t="str">
        <f t="shared" si="9"/>
        <v>411346AggregateAll</v>
      </c>
      <c r="F640">
        <v>17.483789999999999</v>
      </c>
      <c r="G640">
        <v>18.63514</v>
      </c>
      <c r="H640">
        <v>18.19266</v>
      </c>
      <c r="I640">
        <v>70.089029999999994</v>
      </c>
      <c r="J640">
        <v>-0.55969619999999998</v>
      </c>
      <c r="K640">
        <v>0.451208</v>
      </c>
      <c r="L640" s="1">
        <v>1.151357</v>
      </c>
      <c r="M640" s="1">
        <v>1.8515060000000001</v>
      </c>
      <c r="N640">
        <v>2.8624109999999998</v>
      </c>
      <c r="O640">
        <v>-1.002186</v>
      </c>
      <c r="P640">
        <v>8.7186E-3</v>
      </c>
      <c r="Q640">
        <v>0.70886769999999999</v>
      </c>
      <c r="R640">
        <v>1.409017</v>
      </c>
      <c r="S640">
        <v>2.419921</v>
      </c>
    </row>
    <row r="641" spans="1:19">
      <c r="A641" s="12">
        <v>41134</v>
      </c>
      <c r="B641" s="14">
        <v>6</v>
      </c>
      <c r="C641" t="s">
        <v>55</v>
      </c>
      <c r="D641" t="s">
        <v>58</v>
      </c>
      <c r="E641" t="str">
        <f t="shared" si="9"/>
        <v>411346Average Per Device100% Cycling</v>
      </c>
      <c r="F641">
        <v>0.61068509999999998</v>
      </c>
      <c r="G641">
        <v>0.68113670000000004</v>
      </c>
      <c r="H641">
        <v>0.63781779999999999</v>
      </c>
      <c r="I641">
        <v>70.119349999999997</v>
      </c>
      <c r="J641">
        <v>-2.7491E-3</v>
      </c>
      <c r="K641">
        <v>4.0498399999999997E-2</v>
      </c>
      <c r="L641" s="1">
        <v>7.0451600000000003E-2</v>
      </c>
      <c r="M641" s="1">
        <v>0.1004047</v>
      </c>
      <c r="N641">
        <v>0.14365230000000001</v>
      </c>
      <c r="O641">
        <v>-4.6067999999999998E-2</v>
      </c>
      <c r="P641">
        <v>-2.8203999999999998E-3</v>
      </c>
      <c r="Q641">
        <v>2.7132699999999999E-2</v>
      </c>
      <c r="R641">
        <v>5.7085799999999999E-2</v>
      </c>
      <c r="S641">
        <v>0.1003334</v>
      </c>
    </row>
    <row r="642" spans="1:19">
      <c r="A642" s="12">
        <v>41134</v>
      </c>
      <c r="B642" s="14">
        <v>6</v>
      </c>
      <c r="C642" t="s">
        <v>55</v>
      </c>
      <c r="D642" t="s">
        <v>57</v>
      </c>
      <c r="E642" t="str">
        <f t="shared" si="9"/>
        <v>411346Average Per Device50% Cycling</v>
      </c>
      <c r="F642">
        <v>0.69311160000000005</v>
      </c>
      <c r="G642">
        <v>0.70410450000000002</v>
      </c>
      <c r="H642">
        <v>0.71849399999999997</v>
      </c>
      <c r="I642">
        <v>70.054839999999999</v>
      </c>
      <c r="J642">
        <v>-6.5242999999999995E-2</v>
      </c>
      <c r="K642">
        <v>-2.02022E-2</v>
      </c>
      <c r="L642" s="1">
        <v>1.09929E-2</v>
      </c>
      <c r="M642" s="1">
        <v>4.2188000000000003E-2</v>
      </c>
      <c r="N642">
        <v>8.7228799999999995E-2</v>
      </c>
      <c r="O642">
        <v>-5.0853500000000003E-2</v>
      </c>
      <c r="P642">
        <v>-5.8126999999999996E-3</v>
      </c>
      <c r="Q642">
        <v>2.5382399999999999E-2</v>
      </c>
      <c r="R642">
        <v>5.6577500000000003E-2</v>
      </c>
      <c r="S642">
        <v>0.10161829999999999</v>
      </c>
    </row>
    <row r="643" spans="1:19">
      <c r="A643" s="12">
        <v>41134</v>
      </c>
      <c r="B643" s="14">
        <v>6</v>
      </c>
      <c r="C643" t="s">
        <v>55</v>
      </c>
      <c r="D643" t="s">
        <v>52</v>
      </c>
      <c r="E643" t="str">
        <f t="shared" ref="E643:E706" si="10">CONCATENATE(A643,B643,C643,D643)</f>
        <v>411346Average Per DeviceAll</v>
      </c>
      <c r="F643">
        <v>0.64942560000000005</v>
      </c>
      <c r="G643">
        <v>0.69193150000000003</v>
      </c>
      <c r="H643">
        <v>0.67573559999999999</v>
      </c>
      <c r="I643">
        <v>70.089029999999994</v>
      </c>
      <c r="J643">
        <v>-3.2121299999999998E-2</v>
      </c>
      <c r="K643">
        <v>1.19691E-2</v>
      </c>
      <c r="L643" s="1">
        <v>4.2506000000000002E-2</v>
      </c>
      <c r="M643" s="1">
        <v>7.3042800000000005E-2</v>
      </c>
      <c r="N643">
        <v>0.11713320000000001</v>
      </c>
      <c r="O643">
        <v>-4.8317199999999998E-2</v>
      </c>
      <c r="P643">
        <v>-4.2268000000000002E-3</v>
      </c>
      <c r="Q643">
        <v>2.6310099999999999E-2</v>
      </c>
      <c r="R643">
        <v>5.6846899999999999E-2</v>
      </c>
      <c r="S643">
        <v>0.10093729999999999</v>
      </c>
    </row>
    <row r="644" spans="1:19">
      <c r="A644" s="12">
        <v>41134</v>
      </c>
      <c r="B644" s="14">
        <v>6</v>
      </c>
      <c r="C644" t="s">
        <v>54</v>
      </c>
      <c r="D644" t="s">
        <v>58</v>
      </c>
      <c r="E644" t="str">
        <f t="shared" si="10"/>
        <v>411346Average Per Premise100% Cycling</v>
      </c>
      <c r="F644">
        <v>0.72286430000000002</v>
      </c>
      <c r="G644">
        <v>0.80625740000000001</v>
      </c>
      <c r="H644">
        <v>0.75498109999999996</v>
      </c>
      <c r="I644">
        <v>70.119349999999997</v>
      </c>
      <c r="J644">
        <v>1.01923E-2</v>
      </c>
      <c r="K644">
        <v>5.3439899999999999E-2</v>
      </c>
      <c r="L644" s="1">
        <v>8.3392999999999995E-2</v>
      </c>
      <c r="M644" s="1">
        <v>0.11334619999999999</v>
      </c>
      <c r="N644">
        <v>0.1565937</v>
      </c>
      <c r="O644">
        <v>-4.10839E-2</v>
      </c>
      <c r="P644">
        <v>2.1635999999999999E-3</v>
      </c>
      <c r="Q644">
        <v>3.2116800000000001E-2</v>
      </c>
      <c r="R644">
        <v>6.2069899999999997E-2</v>
      </c>
      <c r="S644">
        <v>0.10531749999999999</v>
      </c>
    </row>
    <row r="645" spans="1:19">
      <c r="A645" s="12">
        <v>41134</v>
      </c>
      <c r="B645" s="14">
        <v>6</v>
      </c>
      <c r="C645" t="s">
        <v>54</v>
      </c>
      <c r="D645" t="s">
        <v>57</v>
      </c>
      <c r="E645" t="str">
        <f t="shared" si="10"/>
        <v>411346Average Per Premise50% Cycling</v>
      </c>
      <c r="F645">
        <v>0.80730579999999996</v>
      </c>
      <c r="G645">
        <v>0.8201098</v>
      </c>
      <c r="H645">
        <v>0.83687009999999995</v>
      </c>
      <c r="I645">
        <v>70.054839999999999</v>
      </c>
      <c r="J645">
        <v>-6.3431899999999999E-2</v>
      </c>
      <c r="K645">
        <v>-1.8391100000000001E-2</v>
      </c>
      <c r="L645" s="1">
        <v>1.2803999999999999E-2</v>
      </c>
      <c r="M645" s="1">
        <v>4.3999099999999999E-2</v>
      </c>
      <c r="N645">
        <v>8.9039900000000005E-2</v>
      </c>
      <c r="O645">
        <v>-4.6671600000000001E-2</v>
      </c>
      <c r="P645">
        <v>-1.6308E-3</v>
      </c>
      <c r="Q645">
        <v>2.9564300000000002E-2</v>
      </c>
      <c r="R645">
        <v>6.0759399999999998E-2</v>
      </c>
      <c r="S645">
        <v>0.1058002</v>
      </c>
    </row>
    <row r="646" spans="1:19">
      <c r="A646" s="12">
        <v>41134</v>
      </c>
      <c r="B646" s="14">
        <v>6</v>
      </c>
      <c r="C646" t="s">
        <v>54</v>
      </c>
      <c r="D646" t="s">
        <v>52</v>
      </c>
      <c r="E646" t="str">
        <f t="shared" si="10"/>
        <v>411346Average Per PremiseAll</v>
      </c>
      <c r="F646">
        <v>0.7625518</v>
      </c>
      <c r="G646">
        <v>0.81276800000000005</v>
      </c>
      <c r="H646">
        <v>0.79346890000000003</v>
      </c>
      <c r="I646">
        <v>70.089029999999994</v>
      </c>
      <c r="J646">
        <v>-2.4410999999999999E-2</v>
      </c>
      <c r="K646">
        <v>1.96793E-2</v>
      </c>
      <c r="L646" s="1">
        <v>5.0216200000000003E-2</v>
      </c>
      <c r="M646" s="1">
        <v>8.0753099999999994E-2</v>
      </c>
      <c r="N646">
        <v>0.12484339999999999</v>
      </c>
      <c r="O646">
        <v>-4.3710100000000002E-2</v>
      </c>
      <c r="P646">
        <v>3.8029999999999997E-4</v>
      </c>
      <c r="Q646">
        <v>3.0917099999999999E-2</v>
      </c>
      <c r="R646">
        <v>6.1454000000000002E-2</v>
      </c>
      <c r="S646">
        <v>0.1055444</v>
      </c>
    </row>
    <row r="647" spans="1:19">
      <c r="A647" s="12">
        <v>41134</v>
      </c>
      <c r="B647" s="14">
        <v>6</v>
      </c>
      <c r="C647" t="s">
        <v>56</v>
      </c>
      <c r="D647" t="s">
        <v>58</v>
      </c>
      <c r="E647" t="str">
        <f t="shared" si="10"/>
        <v>411346Average Per Ton100% Cycling</v>
      </c>
      <c r="F647">
        <v>0.1688743</v>
      </c>
      <c r="G647">
        <v>0.18835640000000001</v>
      </c>
      <c r="H647">
        <v>0.17637739999999999</v>
      </c>
      <c r="I647">
        <v>70.119349999999997</v>
      </c>
      <c r="J647">
        <v>-5.3718599999999998E-2</v>
      </c>
      <c r="K647">
        <v>-1.0470999999999999E-2</v>
      </c>
      <c r="L647" s="1">
        <v>1.9482099999999999E-2</v>
      </c>
      <c r="M647" s="1">
        <v>4.9435300000000001E-2</v>
      </c>
      <c r="N647">
        <v>9.2682799999999996E-2</v>
      </c>
      <c r="O647">
        <v>-6.5697599999999995E-2</v>
      </c>
      <c r="P647">
        <v>-2.2450100000000001E-2</v>
      </c>
      <c r="Q647">
        <v>7.5031000000000004E-3</v>
      </c>
      <c r="R647">
        <v>3.7456200000000002E-2</v>
      </c>
      <c r="S647">
        <v>8.0703800000000006E-2</v>
      </c>
    </row>
    <row r="648" spans="1:19">
      <c r="A648" s="12">
        <v>41134</v>
      </c>
      <c r="B648" s="14">
        <v>6</v>
      </c>
      <c r="C648" t="s">
        <v>56</v>
      </c>
      <c r="D648" t="s">
        <v>57</v>
      </c>
      <c r="E648" t="str">
        <f t="shared" si="10"/>
        <v>411346Average Per Ton50% Cycling</v>
      </c>
      <c r="F648">
        <v>0.19968379999999999</v>
      </c>
      <c r="G648">
        <v>0.2028509</v>
      </c>
      <c r="H648">
        <v>0.2069965</v>
      </c>
      <c r="I648">
        <v>70.054839999999999</v>
      </c>
      <c r="J648">
        <v>-7.3068900000000006E-2</v>
      </c>
      <c r="K648">
        <v>-2.80281E-2</v>
      </c>
      <c r="L648" s="1">
        <v>3.1670000000000001E-3</v>
      </c>
      <c r="M648" s="1">
        <v>3.43621E-2</v>
      </c>
      <c r="N648">
        <v>7.9402899999999998E-2</v>
      </c>
      <c r="O648">
        <v>-6.8923300000000007E-2</v>
      </c>
      <c r="P648">
        <v>-2.3882500000000001E-2</v>
      </c>
      <c r="Q648">
        <v>7.3125999999999998E-3</v>
      </c>
      <c r="R648">
        <v>3.8507699999999999E-2</v>
      </c>
      <c r="S648">
        <v>8.3548499999999998E-2</v>
      </c>
    </row>
    <row r="649" spans="1:19">
      <c r="A649" s="12">
        <v>41134</v>
      </c>
      <c r="B649" s="14">
        <v>6</v>
      </c>
      <c r="C649" t="s">
        <v>56</v>
      </c>
      <c r="D649" t="s">
        <v>52</v>
      </c>
      <c r="E649" t="str">
        <f t="shared" si="10"/>
        <v>411346Average Per TonAll</v>
      </c>
      <c r="F649">
        <v>0.18335480000000001</v>
      </c>
      <c r="G649">
        <v>0.1951688</v>
      </c>
      <c r="H649">
        <v>0.1907683</v>
      </c>
      <c r="I649">
        <v>70.089029999999994</v>
      </c>
      <c r="J649">
        <v>-6.28132E-2</v>
      </c>
      <c r="K649">
        <v>-1.8722800000000001E-2</v>
      </c>
      <c r="L649" s="1">
        <v>1.1814E-2</v>
      </c>
      <c r="M649" s="1">
        <v>4.2350899999999997E-2</v>
      </c>
      <c r="N649">
        <v>8.6441299999999999E-2</v>
      </c>
      <c r="O649">
        <v>-6.7213700000000001E-2</v>
      </c>
      <c r="P649">
        <v>-2.3123299999999999E-2</v>
      </c>
      <c r="Q649">
        <v>7.4136000000000002E-3</v>
      </c>
      <c r="R649">
        <v>3.7950400000000002E-2</v>
      </c>
      <c r="S649">
        <v>8.2040799999999997E-2</v>
      </c>
    </row>
    <row r="650" spans="1:19">
      <c r="A650" s="12">
        <v>41134</v>
      </c>
      <c r="B650" s="14">
        <v>7</v>
      </c>
      <c r="C650" t="s">
        <v>63</v>
      </c>
      <c r="D650" t="s">
        <v>58</v>
      </c>
      <c r="E650" t="str">
        <f t="shared" si="10"/>
        <v>411347Aggregate100% Cycling</v>
      </c>
      <c r="F650">
        <v>9.665343</v>
      </c>
      <c r="G650">
        <v>10.47193</v>
      </c>
      <c r="H650">
        <v>9.8059390000000004</v>
      </c>
      <c r="I650">
        <v>70.428600000000003</v>
      </c>
      <c r="J650">
        <v>-8.5926000000000006E-3</v>
      </c>
      <c r="K650">
        <v>0.47302290000000002</v>
      </c>
      <c r="L650" s="1">
        <v>0.80658830000000004</v>
      </c>
      <c r="M650" s="1">
        <v>1.1401539999999999</v>
      </c>
      <c r="N650">
        <v>1.621769</v>
      </c>
      <c r="O650">
        <v>-0.67458549999999995</v>
      </c>
      <c r="P650">
        <v>-0.19297</v>
      </c>
      <c r="Q650">
        <v>0.14059540000000001</v>
      </c>
      <c r="R650">
        <v>0.47416069999999999</v>
      </c>
      <c r="S650">
        <v>0.95577619999999996</v>
      </c>
    </row>
    <row r="651" spans="1:19">
      <c r="A651" s="12">
        <v>41134</v>
      </c>
      <c r="B651" s="14">
        <v>7</v>
      </c>
      <c r="C651" t="s">
        <v>63</v>
      </c>
      <c r="D651" t="s">
        <v>57</v>
      </c>
      <c r="E651" t="str">
        <f t="shared" si="10"/>
        <v>411347Aggregate50% Cycling</v>
      </c>
      <c r="F651">
        <v>9.5944559999999992</v>
      </c>
      <c r="G651">
        <v>9.9218969999999995</v>
      </c>
      <c r="H651">
        <v>10.12467</v>
      </c>
      <c r="I651">
        <v>70.365549999999999</v>
      </c>
      <c r="J651">
        <v>-0.54823219999999995</v>
      </c>
      <c r="K651">
        <v>-3.0877600000000002E-2</v>
      </c>
      <c r="L651" s="1">
        <v>0.32744069999999997</v>
      </c>
      <c r="M651" s="1">
        <v>0.68575889999999995</v>
      </c>
      <c r="N651">
        <v>1.203114</v>
      </c>
      <c r="O651">
        <v>-0.34546159999999998</v>
      </c>
      <c r="P651">
        <v>0.17189299999999999</v>
      </c>
      <c r="Q651">
        <v>0.53021119999999999</v>
      </c>
      <c r="R651">
        <v>0.88852940000000002</v>
      </c>
      <c r="S651">
        <v>1.4058839999999999</v>
      </c>
    </row>
    <row r="652" spans="1:19">
      <c r="A652" s="12">
        <v>41134</v>
      </c>
      <c r="B652" s="14">
        <v>7</v>
      </c>
      <c r="C652" t="s">
        <v>63</v>
      </c>
      <c r="D652" t="s">
        <v>52</v>
      </c>
      <c r="E652" t="str">
        <f t="shared" si="10"/>
        <v>411347AggregateAll</v>
      </c>
      <c r="F652">
        <v>19.27055</v>
      </c>
      <c r="G652">
        <v>20.401129999999998</v>
      </c>
      <c r="H652">
        <v>19.9451</v>
      </c>
      <c r="I652">
        <v>70.398960000000002</v>
      </c>
      <c r="J652">
        <v>-0.56179570000000001</v>
      </c>
      <c r="K652">
        <v>0.43807109999999999</v>
      </c>
      <c r="L652" s="1">
        <v>1.130576</v>
      </c>
      <c r="M652" s="1">
        <v>1.82308</v>
      </c>
      <c r="N652">
        <v>2.8229470000000001</v>
      </c>
      <c r="O652">
        <v>-1.017817</v>
      </c>
      <c r="P652">
        <v>-1.7950600000000001E-2</v>
      </c>
      <c r="Q652">
        <v>0.67455410000000005</v>
      </c>
      <c r="R652">
        <v>1.367059</v>
      </c>
      <c r="S652">
        <v>2.3669259999999999</v>
      </c>
    </row>
    <row r="653" spans="1:19">
      <c r="A653" s="12">
        <v>41134</v>
      </c>
      <c r="B653" s="14">
        <v>7</v>
      </c>
      <c r="C653" t="s">
        <v>55</v>
      </c>
      <c r="D653" t="s">
        <v>58</v>
      </c>
      <c r="E653" t="str">
        <f t="shared" si="10"/>
        <v>411347Average Per Device100% Cycling</v>
      </c>
      <c r="F653">
        <v>0.66656380000000004</v>
      </c>
      <c r="G653">
        <v>0.72218970000000005</v>
      </c>
      <c r="H653">
        <v>0.67625990000000002</v>
      </c>
      <c r="I653">
        <v>70.428600000000003</v>
      </c>
      <c r="J653">
        <v>-1.09195E-2</v>
      </c>
      <c r="K653">
        <v>2.8396000000000001E-2</v>
      </c>
      <c r="L653" s="1">
        <v>5.5625899999999999E-2</v>
      </c>
      <c r="M653" s="1">
        <v>8.2855700000000004E-2</v>
      </c>
      <c r="N653">
        <v>0.12217119999999999</v>
      </c>
      <c r="O653">
        <v>-5.6849299999999998E-2</v>
      </c>
      <c r="P653">
        <v>-1.7533799999999999E-2</v>
      </c>
      <c r="Q653">
        <v>9.6960999999999992E-3</v>
      </c>
      <c r="R653">
        <v>3.6925899999999998E-2</v>
      </c>
      <c r="S653">
        <v>7.6241400000000001E-2</v>
      </c>
    </row>
    <row r="654" spans="1:19">
      <c r="A654" s="12">
        <v>41134</v>
      </c>
      <c r="B654" s="14">
        <v>7</v>
      </c>
      <c r="C654" t="s">
        <v>55</v>
      </c>
      <c r="D654" t="s">
        <v>57</v>
      </c>
      <c r="E654" t="str">
        <f t="shared" si="10"/>
        <v>411347Average Per Device50% Cycling</v>
      </c>
      <c r="F654">
        <v>0.77142829999999996</v>
      </c>
      <c r="G654">
        <v>0.79775569999999996</v>
      </c>
      <c r="H654">
        <v>0.81405910000000004</v>
      </c>
      <c r="I654">
        <v>70.365549999999999</v>
      </c>
      <c r="J654">
        <v>-5.5679800000000002E-2</v>
      </c>
      <c r="K654">
        <v>-7.2293000000000001E-3</v>
      </c>
      <c r="L654" s="1">
        <v>2.6327400000000001E-2</v>
      </c>
      <c r="M654" s="1">
        <v>5.9884100000000003E-2</v>
      </c>
      <c r="N654">
        <v>0.1083346</v>
      </c>
      <c r="O654">
        <v>-3.9376300000000003E-2</v>
      </c>
      <c r="P654">
        <v>9.0741999999999993E-3</v>
      </c>
      <c r="Q654">
        <v>4.2630899999999999E-2</v>
      </c>
      <c r="R654">
        <v>7.6187500000000005E-2</v>
      </c>
      <c r="S654">
        <v>0.1246381</v>
      </c>
    </row>
    <row r="655" spans="1:19">
      <c r="A655" s="12">
        <v>41134</v>
      </c>
      <c r="B655" s="14">
        <v>7</v>
      </c>
      <c r="C655" t="s">
        <v>55</v>
      </c>
      <c r="D655" t="s">
        <v>52</v>
      </c>
      <c r="E655" t="str">
        <f t="shared" si="10"/>
        <v>411347Average Per DeviceAll</v>
      </c>
      <c r="F655">
        <v>0.71585010000000004</v>
      </c>
      <c r="G655">
        <v>0.75770570000000004</v>
      </c>
      <c r="H655">
        <v>0.7410255</v>
      </c>
      <c r="I655">
        <v>70.398960000000002</v>
      </c>
      <c r="J655">
        <v>-3.1956900000000003E-2</v>
      </c>
      <c r="K655">
        <v>1.16521E-2</v>
      </c>
      <c r="L655" s="1">
        <v>4.18556E-2</v>
      </c>
      <c r="M655" s="1">
        <v>7.2058999999999998E-2</v>
      </c>
      <c r="N655">
        <v>0.11566800000000001</v>
      </c>
      <c r="O655">
        <v>-4.8637E-2</v>
      </c>
      <c r="P655">
        <v>-5.0280000000000004E-3</v>
      </c>
      <c r="Q655">
        <v>2.5175400000000001E-2</v>
      </c>
      <c r="R655">
        <v>5.5378900000000002E-2</v>
      </c>
      <c r="S655">
        <v>9.8987800000000001E-2</v>
      </c>
    </row>
    <row r="656" spans="1:19">
      <c r="A656" s="12">
        <v>41134</v>
      </c>
      <c r="B656" s="14">
        <v>7</v>
      </c>
      <c r="C656" t="s">
        <v>54</v>
      </c>
      <c r="D656" t="s">
        <v>58</v>
      </c>
      <c r="E656" t="str">
        <f t="shared" si="10"/>
        <v>411347Average Per Premise100% Cycling</v>
      </c>
      <c r="F656">
        <v>0.78900760000000003</v>
      </c>
      <c r="G656">
        <v>0.85485149999999999</v>
      </c>
      <c r="H656">
        <v>0.8004848</v>
      </c>
      <c r="I656">
        <v>70.428600000000003</v>
      </c>
      <c r="J656">
        <v>-7.0140000000000003E-4</v>
      </c>
      <c r="K656">
        <v>3.8614099999999998E-2</v>
      </c>
      <c r="L656" s="1">
        <v>6.5843899999999997E-2</v>
      </c>
      <c r="M656" s="1">
        <v>9.3073799999999998E-2</v>
      </c>
      <c r="N656">
        <v>0.13238929999999999</v>
      </c>
      <c r="O656">
        <v>-5.5068199999999998E-2</v>
      </c>
      <c r="P656">
        <v>-1.5752700000000001E-2</v>
      </c>
      <c r="Q656">
        <v>1.14772E-2</v>
      </c>
      <c r="R656">
        <v>3.8706999999999998E-2</v>
      </c>
      <c r="S656">
        <v>7.8022499999999995E-2</v>
      </c>
    </row>
    <row r="657" spans="1:19">
      <c r="A657" s="12">
        <v>41134</v>
      </c>
      <c r="B657" s="14">
        <v>7</v>
      </c>
      <c r="C657" t="s">
        <v>54</v>
      </c>
      <c r="D657" t="s">
        <v>57</v>
      </c>
      <c r="E657" t="str">
        <f t="shared" si="10"/>
        <v>411347Average Per Premise50% Cycling</v>
      </c>
      <c r="F657">
        <v>0.89852560000000004</v>
      </c>
      <c r="G657">
        <v>0.92919059999999998</v>
      </c>
      <c r="H657">
        <v>0.94818009999999997</v>
      </c>
      <c r="I657">
        <v>70.365549999999999</v>
      </c>
      <c r="J657">
        <v>-5.1342199999999998E-2</v>
      </c>
      <c r="K657">
        <v>-2.8917000000000001E-3</v>
      </c>
      <c r="L657" s="1">
        <v>3.0665000000000001E-2</v>
      </c>
      <c r="M657" s="1">
        <v>6.4221700000000007E-2</v>
      </c>
      <c r="N657">
        <v>0.1126722</v>
      </c>
      <c r="O657">
        <v>-3.2352699999999998E-2</v>
      </c>
      <c r="P657">
        <v>1.6097899999999998E-2</v>
      </c>
      <c r="Q657">
        <v>4.9654499999999997E-2</v>
      </c>
      <c r="R657">
        <v>8.3211199999999999E-2</v>
      </c>
      <c r="S657">
        <v>0.13166169999999999</v>
      </c>
    </row>
    <row r="658" spans="1:19">
      <c r="A658" s="12">
        <v>41134</v>
      </c>
      <c r="B658" s="14">
        <v>7</v>
      </c>
      <c r="C658" t="s">
        <v>54</v>
      </c>
      <c r="D658" t="s">
        <v>52</v>
      </c>
      <c r="E658" t="str">
        <f t="shared" si="10"/>
        <v>411347Average Per PremiseAll</v>
      </c>
      <c r="F658">
        <v>0.84048109999999998</v>
      </c>
      <c r="G658">
        <v>0.88979090000000005</v>
      </c>
      <c r="H658">
        <v>0.86990160000000005</v>
      </c>
      <c r="I658">
        <v>70.398960000000002</v>
      </c>
      <c r="J658">
        <v>-2.4502599999999999E-2</v>
      </c>
      <c r="K658">
        <v>1.9106399999999999E-2</v>
      </c>
      <c r="L658" s="1">
        <v>4.9309800000000001E-2</v>
      </c>
      <c r="M658" s="1">
        <v>7.9513299999999995E-2</v>
      </c>
      <c r="N658">
        <v>0.1231223</v>
      </c>
      <c r="O658">
        <v>-4.4391899999999998E-2</v>
      </c>
      <c r="P658">
        <v>-7.829E-4</v>
      </c>
      <c r="Q658">
        <v>2.9420499999999999E-2</v>
      </c>
      <c r="R658">
        <v>5.9624000000000003E-2</v>
      </c>
      <c r="S658">
        <v>0.10323300000000001</v>
      </c>
    </row>
    <row r="659" spans="1:19">
      <c r="A659" s="12">
        <v>41134</v>
      </c>
      <c r="B659" s="14">
        <v>7</v>
      </c>
      <c r="C659" t="s">
        <v>56</v>
      </c>
      <c r="D659" t="s">
        <v>58</v>
      </c>
      <c r="E659" t="str">
        <f t="shared" si="10"/>
        <v>411347Average Per Ton100% Cycling</v>
      </c>
      <c r="F659">
        <v>0.18432660000000001</v>
      </c>
      <c r="G659">
        <v>0.19970889999999999</v>
      </c>
      <c r="H659">
        <v>0.1870079</v>
      </c>
      <c r="I659">
        <v>70.428600000000003</v>
      </c>
      <c r="J659">
        <v>-5.1163E-2</v>
      </c>
      <c r="K659">
        <v>-1.18475E-2</v>
      </c>
      <c r="L659" s="1">
        <v>1.53823E-2</v>
      </c>
      <c r="M659" s="1">
        <v>4.2612200000000003E-2</v>
      </c>
      <c r="N659">
        <v>8.1927700000000006E-2</v>
      </c>
      <c r="O659">
        <v>-6.3864099999999993E-2</v>
      </c>
      <c r="P659">
        <v>-2.4548500000000001E-2</v>
      </c>
      <c r="Q659">
        <v>2.6813000000000002E-3</v>
      </c>
      <c r="R659">
        <v>2.9911099999999999E-2</v>
      </c>
      <c r="S659">
        <v>6.9226700000000002E-2</v>
      </c>
    </row>
    <row r="660" spans="1:19">
      <c r="A660" s="12">
        <v>41134</v>
      </c>
      <c r="B660" s="14">
        <v>7</v>
      </c>
      <c r="C660" t="s">
        <v>56</v>
      </c>
      <c r="D660" t="s">
        <v>57</v>
      </c>
      <c r="E660" t="str">
        <f t="shared" si="10"/>
        <v>411347Average Per Ton50% Cycling</v>
      </c>
      <c r="F660">
        <v>0.22224669999999999</v>
      </c>
      <c r="G660">
        <v>0.2298316</v>
      </c>
      <c r="H660">
        <v>0.2345285</v>
      </c>
      <c r="I660">
        <v>70.365549999999999</v>
      </c>
      <c r="J660">
        <v>-7.4422299999999997E-2</v>
      </c>
      <c r="K660">
        <v>-2.59718E-2</v>
      </c>
      <c r="L660" s="1">
        <v>7.5849000000000003E-3</v>
      </c>
      <c r="M660" s="1">
        <v>4.11416E-2</v>
      </c>
      <c r="N660">
        <v>8.9592099999999994E-2</v>
      </c>
      <c r="O660">
        <v>-6.9725300000000004E-2</v>
      </c>
      <c r="P660">
        <v>-2.12748E-2</v>
      </c>
      <c r="Q660">
        <v>1.2281800000000001E-2</v>
      </c>
      <c r="R660">
        <v>4.5838499999999997E-2</v>
      </c>
      <c r="S660">
        <v>9.4288999999999998E-2</v>
      </c>
    </row>
    <row r="661" spans="1:19">
      <c r="A661" s="12">
        <v>41134</v>
      </c>
      <c r="B661" s="14">
        <v>7</v>
      </c>
      <c r="C661" t="s">
        <v>56</v>
      </c>
      <c r="D661" t="s">
        <v>52</v>
      </c>
      <c r="E661" t="str">
        <f t="shared" si="10"/>
        <v>411347Average Per TonAll</v>
      </c>
      <c r="F661">
        <v>0.202149</v>
      </c>
      <c r="G661">
        <v>0.21386659999999999</v>
      </c>
      <c r="H661">
        <v>0.20934259999999999</v>
      </c>
      <c r="I661">
        <v>70.398960000000002</v>
      </c>
      <c r="J661">
        <v>-6.2094900000000001E-2</v>
      </c>
      <c r="K661">
        <v>-1.84859E-2</v>
      </c>
      <c r="L661" s="1">
        <v>1.17175E-2</v>
      </c>
      <c r="M661" s="1">
        <v>4.1921E-2</v>
      </c>
      <c r="N661">
        <v>8.5529999999999995E-2</v>
      </c>
      <c r="O661">
        <v>-6.6618899999999995E-2</v>
      </c>
      <c r="P661">
        <v>-2.30099E-2</v>
      </c>
      <c r="Q661">
        <v>7.1935999999999996E-3</v>
      </c>
      <c r="R661">
        <v>3.7397E-2</v>
      </c>
      <c r="S661">
        <v>8.1005999999999995E-2</v>
      </c>
    </row>
    <row r="662" spans="1:19">
      <c r="A662" s="12">
        <v>41134</v>
      </c>
      <c r="B662" s="14">
        <v>8</v>
      </c>
      <c r="C662" t="s">
        <v>63</v>
      </c>
      <c r="D662" t="s">
        <v>58</v>
      </c>
      <c r="E662" t="str">
        <f t="shared" si="10"/>
        <v>411348Aggregate100% Cycling</v>
      </c>
      <c r="F662">
        <v>10.69144</v>
      </c>
      <c r="G662">
        <v>11.26032</v>
      </c>
      <c r="H662">
        <v>10.544180000000001</v>
      </c>
      <c r="I662">
        <v>74.229050000000001</v>
      </c>
      <c r="J662">
        <v>-0.3634674</v>
      </c>
      <c r="K662">
        <v>0.18736620000000001</v>
      </c>
      <c r="L662" s="1">
        <v>0.56887180000000004</v>
      </c>
      <c r="M662" s="1">
        <v>0.95037740000000004</v>
      </c>
      <c r="N662">
        <v>1.5012110000000001</v>
      </c>
      <c r="O662">
        <v>-1.0795999999999999</v>
      </c>
      <c r="P662">
        <v>-0.52876659999999998</v>
      </c>
      <c r="Q662">
        <v>-0.147261</v>
      </c>
      <c r="R662">
        <v>0.2342447</v>
      </c>
      <c r="S662">
        <v>0.78507819999999995</v>
      </c>
    </row>
    <row r="663" spans="1:19">
      <c r="A663" s="12">
        <v>41134</v>
      </c>
      <c r="B663" s="14">
        <v>8</v>
      </c>
      <c r="C663" t="s">
        <v>63</v>
      </c>
      <c r="D663" t="s">
        <v>57</v>
      </c>
      <c r="E663" t="str">
        <f t="shared" si="10"/>
        <v>411348Aggregate50% Cycling</v>
      </c>
      <c r="F663">
        <v>10.92698</v>
      </c>
      <c r="G663">
        <v>10.960929999999999</v>
      </c>
      <c r="H663">
        <v>11.18493</v>
      </c>
      <c r="I663">
        <v>74.440929999999994</v>
      </c>
      <c r="J663">
        <v>-0.97491870000000003</v>
      </c>
      <c r="K663">
        <v>-0.37887169999999998</v>
      </c>
      <c r="L663" s="1">
        <v>3.3948699999999998E-2</v>
      </c>
      <c r="M663" s="1">
        <v>0.44676909999999997</v>
      </c>
      <c r="N663">
        <v>1.042816</v>
      </c>
      <c r="O663">
        <v>-0.75091459999999999</v>
      </c>
      <c r="P663">
        <v>-0.15486759999999999</v>
      </c>
      <c r="Q663">
        <v>0.25795279999999998</v>
      </c>
      <c r="R663">
        <v>0.67077310000000001</v>
      </c>
      <c r="S663">
        <v>1.2668200000000001</v>
      </c>
    </row>
    <row r="664" spans="1:19">
      <c r="A664" s="12">
        <v>41134</v>
      </c>
      <c r="B664" s="14">
        <v>8</v>
      </c>
      <c r="C664" t="s">
        <v>63</v>
      </c>
      <c r="D664" t="s">
        <v>52</v>
      </c>
      <c r="E664" t="str">
        <f t="shared" si="10"/>
        <v>411348AggregateAll</v>
      </c>
      <c r="F664">
        <v>21.633199999999999</v>
      </c>
      <c r="G664">
        <v>22.231780000000001</v>
      </c>
      <c r="H664">
        <v>21.747440000000001</v>
      </c>
      <c r="I664">
        <v>74.328639999999993</v>
      </c>
      <c r="J664">
        <v>-1.344436</v>
      </c>
      <c r="K664">
        <v>-0.19648969999999999</v>
      </c>
      <c r="L664" s="1">
        <v>0.59857419999999995</v>
      </c>
      <c r="M664" s="1">
        <v>1.3936379999999999</v>
      </c>
      <c r="N664">
        <v>2.5415839999999998</v>
      </c>
      <c r="O664">
        <v>-1.828767</v>
      </c>
      <c r="P664">
        <v>-0.6808208</v>
      </c>
      <c r="Q664">
        <v>0.1142431</v>
      </c>
      <c r="R664">
        <v>0.90930699999999998</v>
      </c>
      <c r="S664">
        <v>2.0572530000000002</v>
      </c>
    </row>
    <row r="665" spans="1:19">
      <c r="A665" s="12">
        <v>41134</v>
      </c>
      <c r="B665" s="14">
        <v>8</v>
      </c>
      <c r="C665" t="s">
        <v>55</v>
      </c>
      <c r="D665" t="s">
        <v>58</v>
      </c>
      <c r="E665" t="str">
        <f t="shared" si="10"/>
        <v>411348Average Per Device100% Cycling</v>
      </c>
      <c r="F665">
        <v>0.73732819999999999</v>
      </c>
      <c r="G665">
        <v>0.77656009999999998</v>
      </c>
      <c r="H665">
        <v>0.72717240000000005</v>
      </c>
      <c r="I665">
        <v>74.229050000000001</v>
      </c>
      <c r="J665">
        <v>-3.6877399999999998E-2</v>
      </c>
      <c r="K665">
        <v>8.0885999999999996E-3</v>
      </c>
      <c r="L665" s="1">
        <v>3.92319E-2</v>
      </c>
      <c r="M665" s="1">
        <v>7.0375199999999999E-2</v>
      </c>
      <c r="N665">
        <v>0.1153412</v>
      </c>
      <c r="O665">
        <v>-8.6265099999999997E-2</v>
      </c>
      <c r="P665">
        <v>-4.1299099999999998E-2</v>
      </c>
      <c r="Q665">
        <v>-1.01557E-2</v>
      </c>
      <c r="R665">
        <v>2.0987599999999999E-2</v>
      </c>
      <c r="S665">
        <v>6.5953600000000001E-2</v>
      </c>
    </row>
    <row r="666" spans="1:19">
      <c r="A666" s="12">
        <v>41134</v>
      </c>
      <c r="B666" s="14">
        <v>8</v>
      </c>
      <c r="C666" t="s">
        <v>55</v>
      </c>
      <c r="D666" t="s">
        <v>57</v>
      </c>
      <c r="E666" t="str">
        <f t="shared" si="10"/>
        <v>411348Average Per Device50% Cycling</v>
      </c>
      <c r="F666">
        <v>0.87856780000000001</v>
      </c>
      <c r="G666">
        <v>0.88129740000000001</v>
      </c>
      <c r="H666">
        <v>0.89930810000000005</v>
      </c>
      <c r="I666">
        <v>74.440929999999994</v>
      </c>
      <c r="J666">
        <v>-9.1751299999999994E-2</v>
      </c>
      <c r="K666">
        <v>-3.5931200000000003E-2</v>
      </c>
      <c r="L666" s="1">
        <v>2.7296E-3</v>
      </c>
      <c r="M666" s="1">
        <v>4.1390400000000001E-2</v>
      </c>
      <c r="N666">
        <v>9.7210500000000005E-2</v>
      </c>
      <c r="O666">
        <v>-7.3740600000000003E-2</v>
      </c>
      <c r="P666">
        <v>-1.7920499999999999E-2</v>
      </c>
      <c r="Q666">
        <v>2.07403E-2</v>
      </c>
      <c r="R666">
        <v>5.9401200000000001E-2</v>
      </c>
      <c r="S666">
        <v>0.1152213</v>
      </c>
    </row>
    <row r="667" spans="1:19">
      <c r="A667" s="12">
        <v>41134</v>
      </c>
      <c r="B667" s="14">
        <v>8</v>
      </c>
      <c r="C667" t="s">
        <v>55</v>
      </c>
      <c r="D667" t="s">
        <v>52</v>
      </c>
      <c r="E667" t="str">
        <f t="shared" si="10"/>
        <v>411348Average Per DeviceAll</v>
      </c>
      <c r="F667">
        <v>0.80371079999999995</v>
      </c>
      <c r="G667">
        <v>0.82578660000000004</v>
      </c>
      <c r="H667">
        <v>0.80807620000000002</v>
      </c>
      <c r="I667">
        <v>74.328639999999993</v>
      </c>
      <c r="J667">
        <v>-6.2668199999999993E-2</v>
      </c>
      <c r="K667">
        <v>-1.2600699999999999E-2</v>
      </c>
      <c r="L667" s="1">
        <v>2.20758E-2</v>
      </c>
      <c r="M667" s="1">
        <v>5.6752400000000001E-2</v>
      </c>
      <c r="N667">
        <v>0.10681980000000001</v>
      </c>
      <c r="O667">
        <v>-8.0378599999999994E-2</v>
      </c>
      <c r="P667">
        <v>-3.0311100000000001E-2</v>
      </c>
      <c r="Q667">
        <v>4.3654000000000002E-3</v>
      </c>
      <c r="R667">
        <v>3.9042E-2</v>
      </c>
      <c r="S667">
        <v>8.9109400000000005E-2</v>
      </c>
    </row>
    <row r="668" spans="1:19">
      <c r="A668" s="12">
        <v>41134</v>
      </c>
      <c r="B668" s="14">
        <v>8</v>
      </c>
      <c r="C668" t="s">
        <v>54</v>
      </c>
      <c r="D668" t="s">
        <v>58</v>
      </c>
      <c r="E668" t="str">
        <f t="shared" si="10"/>
        <v>411348Average Per Premise100% Cycling</v>
      </c>
      <c r="F668">
        <v>0.87277099999999996</v>
      </c>
      <c r="G668">
        <v>0.91920950000000001</v>
      </c>
      <c r="H668">
        <v>0.86074969999999995</v>
      </c>
      <c r="I668">
        <v>74.229050000000001</v>
      </c>
      <c r="J668">
        <v>-2.9670800000000001E-2</v>
      </c>
      <c r="K668">
        <v>1.52952E-2</v>
      </c>
      <c r="L668" s="1">
        <v>4.6438500000000001E-2</v>
      </c>
      <c r="M668" s="1">
        <v>7.7581800000000006E-2</v>
      </c>
      <c r="N668">
        <v>0.1225478</v>
      </c>
      <c r="O668">
        <v>-8.8130600000000003E-2</v>
      </c>
      <c r="P668">
        <v>-4.3164599999999997E-2</v>
      </c>
      <c r="Q668">
        <v>-1.20213E-2</v>
      </c>
      <c r="R668">
        <v>1.9122E-2</v>
      </c>
      <c r="S668">
        <v>6.4088000000000006E-2</v>
      </c>
    </row>
    <row r="669" spans="1:19">
      <c r="A669" s="12">
        <v>41134</v>
      </c>
      <c r="B669" s="14">
        <v>8</v>
      </c>
      <c r="C669" t="s">
        <v>54</v>
      </c>
      <c r="D669" t="s">
        <v>57</v>
      </c>
      <c r="E669" t="str">
        <f t="shared" si="10"/>
        <v>411348Average Per Premise50% Cycling</v>
      </c>
      <c r="F669">
        <v>1.023317</v>
      </c>
      <c r="G669">
        <v>1.0264960000000001</v>
      </c>
      <c r="H669">
        <v>1.047474</v>
      </c>
      <c r="I669">
        <v>74.440929999999994</v>
      </c>
      <c r="J669">
        <v>-9.1301599999999997E-2</v>
      </c>
      <c r="K669">
        <v>-3.5481499999999999E-2</v>
      </c>
      <c r="L669" s="1">
        <v>3.1792999999999999E-3</v>
      </c>
      <c r="M669" s="1">
        <v>4.1840099999999998E-2</v>
      </c>
      <c r="N669">
        <v>9.7660200000000003E-2</v>
      </c>
      <c r="O669">
        <v>-7.0323499999999997E-2</v>
      </c>
      <c r="P669">
        <v>-1.45034E-2</v>
      </c>
      <c r="Q669">
        <v>2.4157399999999999E-2</v>
      </c>
      <c r="R669">
        <v>6.2818200000000005E-2</v>
      </c>
      <c r="S669">
        <v>0.1186383</v>
      </c>
    </row>
    <row r="670" spans="1:19">
      <c r="A670" s="12">
        <v>41134</v>
      </c>
      <c r="B670" s="14">
        <v>8</v>
      </c>
      <c r="C670" t="s">
        <v>54</v>
      </c>
      <c r="D670" t="s">
        <v>52</v>
      </c>
      <c r="E670" t="str">
        <f t="shared" si="10"/>
        <v>411348Average Per PremiseAll</v>
      </c>
      <c r="F670">
        <v>0.94352760000000002</v>
      </c>
      <c r="G670">
        <v>0.96963429999999995</v>
      </c>
      <c r="H670">
        <v>0.94851030000000003</v>
      </c>
      <c r="I670">
        <v>74.328639999999993</v>
      </c>
      <c r="J670">
        <v>-5.8637300000000003E-2</v>
      </c>
      <c r="K670">
        <v>-8.5699000000000001E-3</v>
      </c>
      <c r="L670" s="1">
        <v>2.61067E-2</v>
      </c>
      <c r="M670" s="1">
        <v>6.0783200000000003E-2</v>
      </c>
      <c r="N670">
        <v>0.1108507</v>
      </c>
      <c r="O670">
        <v>-7.9761299999999993E-2</v>
      </c>
      <c r="P670">
        <v>-2.9693899999999999E-2</v>
      </c>
      <c r="Q670">
        <v>4.9826999999999996E-3</v>
      </c>
      <c r="R670">
        <v>3.9659199999999999E-2</v>
      </c>
      <c r="S670">
        <v>8.9726700000000006E-2</v>
      </c>
    </row>
    <row r="671" spans="1:19">
      <c r="A671" s="12">
        <v>41134</v>
      </c>
      <c r="B671" s="14">
        <v>8</v>
      </c>
      <c r="C671" t="s">
        <v>56</v>
      </c>
      <c r="D671" t="s">
        <v>58</v>
      </c>
      <c r="E671" t="str">
        <f t="shared" si="10"/>
        <v>411348Average Per Ton100% Cycling</v>
      </c>
      <c r="F671">
        <v>0.2038952</v>
      </c>
      <c r="G671">
        <v>0.21474409999999999</v>
      </c>
      <c r="H671">
        <v>0.20108680000000001</v>
      </c>
      <c r="I671">
        <v>74.229050000000001</v>
      </c>
      <c r="J671">
        <v>-6.5260399999999996E-2</v>
      </c>
      <c r="K671">
        <v>-2.0294400000000001E-2</v>
      </c>
      <c r="L671" s="1">
        <v>1.08489E-2</v>
      </c>
      <c r="M671" s="1">
        <v>4.19922E-2</v>
      </c>
      <c r="N671">
        <v>8.6958199999999999E-2</v>
      </c>
      <c r="O671">
        <v>-7.8917699999999993E-2</v>
      </c>
      <c r="P671">
        <v>-3.3951700000000001E-2</v>
      </c>
      <c r="Q671">
        <v>-2.8084E-3</v>
      </c>
      <c r="R671">
        <v>2.83349E-2</v>
      </c>
      <c r="S671">
        <v>7.3300900000000002E-2</v>
      </c>
    </row>
    <row r="672" spans="1:19">
      <c r="A672" s="12">
        <v>41134</v>
      </c>
      <c r="B672" s="14">
        <v>8</v>
      </c>
      <c r="C672" t="s">
        <v>56</v>
      </c>
      <c r="D672" t="s">
        <v>57</v>
      </c>
      <c r="E672" t="str">
        <f t="shared" si="10"/>
        <v>411348Average Per Ton50% Cycling</v>
      </c>
      <c r="F672">
        <v>0.25311339999999999</v>
      </c>
      <c r="G672">
        <v>0.25389970000000001</v>
      </c>
      <c r="H672">
        <v>0.2590886</v>
      </c>
      <c r="I672">
        <v>74.440929999999994</v>
      </c>
      <c r="J672">
        <v>-9.3694600000000003E-2</v>
      </c>
      <c r="K672">
        <v>-3.7874499999999998E-2</v>
      </c>
      <c r="L672" s="1">
        <v>7.8640000000000003E-4</v>
      </c>
      <c r="M672" s="1">
        <v>3.9447200000000002E-2</v>
      </c>
      <c r="N672">
        <v>9.5267299999999999E-2</v>
      </c>
      <c r="O672">
        <v>-8.8505700000000007E-2</v>
      </c>
      <c r="P672">
        <v>-3.2685600000000002E-2</v>
      </c>
      <c r="Q672">
        <v>5.9752E-3</v>
      </c>
      <c r="R672">
        <v>4.4636000000000002E-2</v>
      </c>
      <c r="S672">
        <v>0.10045610000000001</v>
      </c>
    </row>
    <row r="673" spans="1:19">
      <c r="A673" s="12">
        <v>41134</v>
      </c>
      <c r="B673" s="14">
        <v>8</v>
      </c>
      <c r="C673" t="s">
        <v>56</v>
      </c>
      <c r="D673" t="s">
        <v>52</v>
      </c>
      <c r="E673" t="str">
        <f t="shared" si="10"/>
        <v>411348Average Per TonAll</v>
      </c>
      <c r="F673">
        <v>0.2270278</v>
      </c>
      <c r="G673">
        <v>0.2331473</v>
      </c>
      <c r="H673">
        <v>0.22834769999999999</v>
      </c>
      <c r="I673">
        <v>74.328639999999993</v>
      </c>
      <c r="J673">
        <v>-7.86245E-2</v>
      </c>
      <c r="K673">
        <v>-2.8556999999999999E-2</v>
      </c>
      <c r="L673" s="1">
        <v>6.1194999999999999E-3</v>
      </c>
      <c r="M673" s="1">
        <v>4.0796100000000002E-2</v>
      </c>
      <c r="N673">
        <v>9.08635E-2</v>
      </c>
      <c r="O673">
        <v>-8.3424100000000001E-2</v>
      </c>
      <c r="P673">
        <v>-3.33566E-2</v>
      </c>
      <c r="Q673">
        <v>1.3198999999999999E-3</v>
      </c>
      <c r="R673">
        <v>3.5996500000000001E-2</v>
      </c>
      <c r="S673">
        <v>8.6063899999999999E-2</v>
      </c>
    </row>
    <row r="674" spans="1:19">
      <c r="A674" s="12">
        <v>41134</v>
      </c>
      <c r="B674" s="14">
        <v>9</v>
      </c>
      <c r="C674" t="s">
        <v>63</v>
      </c>
      <c r="D674" t="s">
        <v>58</v>
      </c>
      <c r="E674" t="str">
        <f t="shared" si="10"/>
        <v>411349Aggregate100% Cycling</v>
      </c>
      <c r="F674">
        <v>12.2424</v>
      </c>
      <c r="G674">
        <v>12.62702</v>
      </c>
      <c r="H674">
        <v>11.82396</v>
      </c>
      <c r="I674">
        <v>78.66283</v>
      </c>
      <c r="J674">
        <v>-0.8749652</v>
      </c>
      <c r="K674">
        <v>-0.1307953</v>
      </c>
      <c r="L674" s="1">
        <v>0.38461450000000003</v>
      </c>
      <c r="M674" s="1">
        <v>0.9000243</v>
      </c>
      <c r="N674">
        <v>1.6441939999999999</v>
      </c>
      <c r="O674">
        <v>-1.6780170000000001</v>
      </c>
      <c r="P674">
        <v>-0.93384739999999999</v>
      </c>
      <c r="Q674">
        <v>-0.41843760000000002</v>
      </c>
      <c r="R674">
        <v>9.6972199999999995E-2</v>
      </c>
      <c r="S674">
        <v>0.8411421</v>
      </c>
    </row>
    <row r="675" spans="1:19">
      <c r="A675" s="12">
        <v>41134</v>
      </c>
      <c r="B675" s="14">
        <v>9</v>
      </c>
      <c r="C675" t="s">
        <v>63</v>
      </c>
      <c r="D675" t="s">
        <v>57</v>
      </c>
      <c r="E675" t="str">
        <f t="shared" si="10"/>
        <v>411349Aggregate50% Cycling</v>
      </c>
      <c r="F675">
        <v>13.377179999999999</v>
      </c>
      <c r="G675">
        <v>12.09313</v>
      </c>
      <c r="H675">
        <v>12.34027</v>
      </c>
      <c r="I675">
        <v>78.884029999999996</v>
      </c>
      <c r="J675">
        <v>-2.5431859999999999</v>
      </c>
      <c r="K675">
        <v>-1.7992790000000001</v>
      </c>
      <c r="L675" s="1">
        <v>-1.2840510000000001</v>
      </c>
      <c r="M675" s="1">
        <v>-0.76882340000000005</v>
      </c>
      <c r="N675">
        <v>-2.4916399999999998E-2</v>
      </c>
      <c r="O675">
        <v>-2.2960419999999999</v>
      </c>
      <c r="P675">
        <v>-1.552136</v>
      </c>
      <c r="Q675">
        <v>-1.0369079999999999</v>
      </c>
      <c r="R675">
        <v>-0.52168020000000004</v>
      </c>
      <c r="S675">
        <v>0.2222267</v>
      </c>
    </row>
    <row r="676" spans="1:19">
      <c r="A676" s="12">
        <v>41134</v>
      </c>
      <c r="B676" s="14">
        <v>9</v>
      </c>
      <c r="C676" t="s">
        <v>63</v>
      </c>
      <c r="D676" t="s">
        <v>52</v>
      </c>
      <c r="E676" t="str">
        <f t="shared" si="10"/>
        <v>411349AggregateAll</v>
      </c>
      <c r="F676">
        <v>25.644449999999999</v>
      </c>
      <c r="G676">
        <v>24.730129999999999</v>
      </c>
      <c r="H676">
        <v>24.182929999999999</v>
      </c>
      <c r="I676">
        <v>78.76679</v>
      </c>
      <c r="J676">
        <v>-3.4345189999999999</v>
      </c>
      <c r="K676">
        <v>-1.9455659999999999</v>
      </c>
      <c r="L676" s="1">
        <v>-0.91432230000000003</v>
      </c>
      <c r="M676" s="1">
        <v>0.1169215</v>
      </c>
      <c r="N676">
        <v>1.605874</v>
      </c>
      <c r="O676">
        <v>-3.9817200000000001</v>
      </c>
      <c r="P676">
        <v>-2.4927679999999999</v>
      </c>
      <c r="Q676">
        <v>-1.461525</v>
      </c>
      <c r="R676">
        <v>-0.43028070000000002</v>
      </c>
      <c r="S676">
        <v>1.0586720000000001</v>
      </c>
    </row>
    <row r="677" spans="1:19">
      <c r="A677" s="12">
        <v>41134</v>
      </c>
      <c r="B677" s="14">
        <v>9</v>
      </c>
      <c r="C677" t="s">
        <v>55</v>
      </c>
      <c r="D677" t="s">
        <v>58</v>
      </c>
      <c r="E677" t="str">
        <f t="shared" si="10"/>
        <v>411349Average Per Device100% Cycling</v>
      </c>
      <c r="F677">
        <v>0.84428879999999995</v>
      </c>
      <c r="G677">
        <v>0.87081350000000002</v>
      </c>
      <c r="H677">
        <v>0.81543160000000003</v>
      </c>
      <c r="I677">
        <v>78.66283</v>
      </c>
      <c r="J677">
        <v>-7.6298199999999997E-2</v>
      </c>
      <c r="K677">
        <v>-1.55496E-2</v>
      </c>
      <c r="L677" s="1">
        <v>2.6524699999999998E-2</v>
      </c>
      <c r="M677" s="1">
        <v>6.8598900000000004E-2</v>
      </c>
      <c r="N677">
        <v>0.1293475</v>
      </c>
      <c r="O677">
        <v>-0.13168009999999999</v>
      </c>
      <c r="P677">
        <v>-7.0931499999999995E-2</v>
      </c>
      <c r="Q677">
        <v>-2.88572E-2</v>
      </c>
      <c r="R677">
        <v>1.3217E-2</v>
      </c>
      <c r="S677">
        <v>7.3965600000000006E-2</v>
      </c>
    </row>
    <row r="678" spans="1:19">
      <c r="A678" s="12">
        <v>41134</v>
      </c>
      <c r="B678" s="14">
        <v>9</v>
      </c>
      <c r="C678" t="s">
        <v>55</v>
      </c>
      <c r="D678" t="s">
        <v>57</v>
      </c>
      <c r="E678" t="str">
        <f t="shared" si="10"/>
        <v>411349Average Per Device50% Cycling</v>
      </c>
      <c r="F678">
        <v>1.0755729999999999</v>
      </c>
      <c r="G678">
        <v>0.97233049999999999</v>
      </c>
      <c r="H678">
        <v>0.99220169999999996</v>
      </c>
      <c r="I678">
        <v>78.884029999999996</v>
      </c>
      <c r="J678">
        <v>-0.22116079999999999</v>
      </c>
      <c r="K678">
        <v>-0.1514935</v>
      </c>
      <c r="L678" s="1">
        <v>-0.10324220000000001</v>
      </c>
      <c r="M678" s="1">
        <v>-5.4990900000000002E-2</v>
      </c>
      <c r="N678">
        <v>1.4676399999999999E-2</v>
      </c>
      <c r="O678">
        <v>-0.20128960000000001</v>
      </c>
      <c r="P678">
        <v>-0.1316224</v>
      </c>
      <c r="Q678">
        <v>-8.3371000000000001E-2</v>
      </c>
      <c r="R678">
        <v>-3.5119699999999997E-2</v>
      </c>
      <c r="S678">
        <v>3.4547500000000002E-2</v>
      </c>
    </row>
    <row r="679" spans="1:19">
      <c r="A679" s="12">
        <v>41134</v>
      </c>
      <c r="B679" s="14">
        <v>9</v>
      </c>
      <c r="C679" t="s">
        <v>55</v>
      </c>
      <c r="D679" t="s">
        <v>52</v>
      </c>
      <c r="E679" t="str">
        <f t="shared" si="10"/>
        <v>411349Average Per DeviceAll</v>
      </c>
      <c r="F679">
        <v>0.95299230000000001</v>
      </c>
      <c r="G679">
        <v>0.91852650000000002</v>
      </c>
      <c r="H679">
        <v>0.89851349999999996</v>
      </c>
      <c r="I679">
        <v>78.76679</v>
      </c>
      <c r="J679">
        <v>-0.1443836</v>
      </c>
      <c r="K679">
        <v>-7.9443299999999994E-2</v>
      </c>
      <c r="L679" s="1">
        <v>-3.4465799999999998E-2</v>
      </c>
      <c r="M679" s="1">
        <v>1.0511700000000001E-2</v>
      </c>
      <c r="N679">
        <v>7.5452099999999994E-2</v>
      </c>
      <c r="O679">
        <v>-0.1643966</v>
      </c>
      <c r="P679">
        <v>-9.9456199999999995E-2</v>
      </c>
      <c r="Q679">
        <v>-5.4478699999999998E-2</v>
      </c>
      <c r="R679">
        <v>-9.5011999999999996E-3</v>
      </c>
      <c r="S679">
        <v>5.5439099999999998E-2</v>
      </c>
    </row>
    <row r="680" spans="1:19">
      <c r="A680" s="12">
        <v>41134</v>
      </c>
      <c r="B680" s="14">
        <v>9</v>
      </c>
      <c r="C680" t="s">
        <v>54</v>
      </c>
      <c r="D680" t="s">
        <v>58</v>
      </c>
      <c r="E680" t="str">
        <f t="shared" si="10"/>
        <v>411349Average Per Premise100% Cycling</v>
      </c>
      <c r="F680">
        <v>0.99937960000000003</v>
      </c>
      <c r="G680">
        <v>1.0307770000000001</v>
      </c>
      <c r="H680">
        <v>0.96522149999999995</v>
      </c>
      <c r="I680">
        <v>78.66283</v>
      </c>
      <c r="J680">
        <v>-7.1425699999999995E-2</v>
      </c>
      <c r="K680">
        <v>-1.06772E-2</v>
      </c>
      <c r="L680" s="1">
        <v>3.1397099999999997E-2</v>
      </c>
      <c r="M680" s="1">
        <v>7.3471400000000006E-2</v>
      </c>
      <c r="N680">
        <v>0.1342199</v>
      </c>
      <c r="O680">
        <v>-0.13698099999999999</v>
      </c>
      <c r="P680">
        <v>-7.6232400000000006E-2</v>
      </c>
      <c r="Q680">
        <v>-3.41582E-2</v>
      </c>
      <c r="R680">
        <v>7.9161000000000006E-3</v>
      </c>
      <c r="S680">
        <v>6.8664699999999995E-2</v>
      </c>
    </row>
    <row r="681" spans="1:19">
      <c r="A681" s="12">
        <v>41134</v>
      </c>
      <c r="B681" s="14">
        <v>9</v>
      </c>
      <c r="C681" t="s">
        <v>54</v>
      </c>
      <c r="D681" t="s">
        <v>57</v>
      </c>
      <c r="E681" t="str">
        <f t="shared" si="10"/>
        <v>411349Average Per Premise50% Cycling</v>
      </c>
      <c r="F681">
        <v>1.25278</v>
      </c>
      <c r="G681">
        <v>1.132528</v>
      </c>
      <c r="H681">
        <v>1.155673</v>
      </c>
      <c r="I681">
        <v>78.884029999999996</v>
      </c>
      <c r="J681">
        <v>-0.23817060000000001</v>
      </c>
      <c r="K681">
        <v>-0.16850329999999999</v>
      </c>
      <c r="L681" s="1">
        <v>-0.120252</v>
      </c>
      <c r="M681" s="1">
        <v>-7.2000700000000001E-2</v>
      </c>
      <c r="N681">
        <v>-2.3333999999999998E-3</v>
      </c>
      <c r="O681">
        <v>-0.21502550000000001</v>
      </c>
      <c r="P681">
        <v>-0.1453583</v>
      </c>
      <c r="Q681">
        <v>-9.7106899999999996E-2</v>
      </c>
      <c r="R681">
        <v>-4.8855599999999999E-2</v>
      </c>
      <c r="S681">
        <v>2.08116E-2</v>
      </c>
    </row>
    <row r="682" spans="1:19">
      <c r="A682" s="12">
        <v>41134</v>
      </c>
      <c r="B682" s="14">
        <v>9</v>
      </c>
      <c r="C682" t="s">
        <v>54</v>
      </c>
      <c r="D682" t="s">
        <v>52</v>
      </c>
      <c r="E682" t="str">
        <f t="shared" si="10"/>
        <v>411349Average Per PremiseAll</v>
      </c>
      <c r="F682">
        <v>1.1184780000000001</v>
      </c>
      <c r="G682">
        <v>1.0786</v>
      </c>
      <c r="H682">
        <v>1.0547340000000001</v>
      </c>
      <c r="I682">
        <v>78.76679</v>
      </c>
      <c r="J682">
        <v>-0.14979580000000001</v>
      </c>
      <c r="K682">
        <v>-8.48555E-2</v>
      </c>
      <c r="L682" s="1">
        <v>-3.9877999999999997E-2</v>
      </c>
      <c r="M682" s="1">
        <v>5.0994999999999999E-3</v>
      </c>
      <c r="N682">
        <v>7.0039799999999999E-2</v>
      </c>
      <c r="O682">
        <v>-0.17366190000000001</v>
      </c>
      <c r="P682">
        <v>-0.1087216</v>
      </c>
      <c r="Q682">
        <v>-6.3744099999999998E-2</v>
      </c>
      <c r="R682">
        <v>-1.8766600000000001E-2</v>
      </c>
      <c r="S682">
        <v>4.6173699999999998E-2</v>
      </c>
    </row>
    <row r="683" spans="1:19">
      <c r="A683" s="12">
        <v>41134</v>
      </c>
      <c r="B683" s="14">
        <v>9</v>
      </c>
      <c r="C683" t="s">
        <v>56</v>
      </c>
      <c r="D683" t="s">
        <v>58</v>
      </c>
      <c r="E683" t="str">
        <f t="shared" si="10"/>
        <v>411349Average Per Ton100% Cycling</v>
      </c>
      <c r="F683">
        <v>0.23347329999999999</v>
      </c>
      <c r="G683">
        <v>0.2408083</v>
      </c>
      <c r="H683">
        <v>0.22549340000000001</v>
      </c>
      <c r="I683">
        <v>78.66283</v>
      </c>
      <c r="J683">
        <v>-9.5487900000000001E-2</v>
      </c>
      <c r="K683">
        <v>-3.4739300000000001E-2</v>
      </c>
      <c r="L683" s="1">
        <v>7.3349000000000001E-3</v>
      </c>
      <c r="M683" s="1">
        <v>4.94092E-2</v>
      </c>
      <c r="N683">
        <v>0.1101578</v>
      </c>
      <c r="O683">
        <v>-0.11080280000000001</v>
      </c>
      <c r="P683">
        <v>-5.00542E-2</v>
      </c>
      <c r="Q683">
        <v>-7.9799999999999992E-3</v>
      </c>
      <c r="R683">
        <v>3.4094300000000001E-2</v>
      </c>
      <c r="S683">
        <v>9.4842899999999994E-2</v>
      </c>
    </row>
    <row r="684" spans="1:19">
      <c r="A684" s="12">
        <v>41134</v>
      </c>
      <c r="B684" s="14">
        <v>9</v>
      </c>
      <c r="C684" t="s">
        <v>56</v>
      </c>
      <c r="D684" t="s">
        <v>57</v>
      </c>
      <c r="E684" t="str">
        <f t="shared" si="10"/>
        <v>411349Average Per Ton50% Cycling</v>
      </c>
      <c r="F684">
        <v>0.30986999999999998</v>
      </c>
      <c r="G684">
        <v>0.28012619999999999</v>
      </c>
      <c r="H684">
        <v>0.28585100000000002</v>
      </c>
      <c r="I684">
        <v>78.884029999999996</v>
      </c>
      <c r="J684">
        <v>-0.1476624</v>
      </c>
      <c r="K684">
        <v>-7.7995200000000001E-2</v>
      </c>
      <c r="L684" s="1">
        <v>-2.97439E-2</v>
      </c>
      <c r="M684" s="1">
        <v>1.85075E-2</v>
      </c>
      <c r="N684">
        <v>8.8174699999999995E-2</v>
      </c>
      <c r="O684">
        <v>-0.1419376</v>
      </c>
      <c r="P684">
        <v>-7.2270299999999996E-2</v>
      </c>
      <c r="Q684">
        <v>-2.4018999999999999E-2</v>
      </c>
      <c r="R684">
        <v>2.4232299999999998E-2</v>
      </c>
      <c r="S684">
        <v>9.38996E-2</v>
      </c>
    </row>
    <row r="685" spans="1:19">
      <c r="A685" s="12">
        <v>41134</v>
      </c>
      <c r="B685" s="14">
        <v>9</v>
      </c>
      <c r="C685" t="s">
        <v>56</v>
      </c>
      <c r="D685" t="s">
        <v>52</v>
      </c>
      <c r="E685" t="str">
        <f t="shared" si="10"/>
        <v>411349Average Per TonAll</v>
      </c>
      <c r="F685">
        <v>0.2693798</v>
      </c>
      <c r="G685">
        <v>0.25928770000000001</v>
      </c>
      <c r="H685">
        <v>0.25386140000000001</v>
      </c>
      <c r="I685">
        <v>78.76679</v>
      </c>
      <c r="J685">
        <v>-0.1200099</v>
      </c>
      <c r="K685">
        <v>-5.5069600000000003E-2</v>
      </c>
      <c r="L685" s="1">
        <v>-1.00921E-2</v>
      </c>
      <c r="M685" s="1">
        <v>3.4885399999999997E-2</v>
      </c>
      <c r="N685">
        <v>9.9825700000000003E-2</v>
      </c>
      <c r="O685">
        <v>-0.1254362</v>
      </c>
      <c r="P685">
        <v>-6.0495800000000002E-2</v>
      </c>
      <c r="Q685">
        <v>-1.55183E-2</v>
      </c>
      <c r="R685">
        <v>2.9459200000000001E-2</v>
      </c>
      <c r="S685">
        <v>9.4399499999999997E-2</v>
      </c>
    </row>
    <row r="686" spans="1:19">
      <c r="A686" s="12">
        <v>41134</v>
      </c>
      <c r="B686" s="14">
        <v>10</v>
      </c>
      <c r="C686" t="s">
        <v>63</v>
      </c>
      <c r="D686" t="s">
        <v>58</v>
      </c>
      <c r="E686" t="str">
        <f t="shared" si="10"/>
        <v>4113410Aggregate100% Cycling</v>
      </c>
      <c r="F686">
        <v>13.77229</v>
      </c>
      <c r="G686">
        <v>15.208259999999999</v>
      </c>
      <c r="H686">
        <v>14.24104</v>
      </c>
      <c r="I686">
        <v>83.700590000000005</v>
      </c>
      <c r="J686">
        <v>-0.17307330000000001</v>
      </c>
      <c r="K686">
        <v>0.77755759999999996</v>
      </c>
      <c r="L686" s="1">
        <v>1.435962</v>
      </c>
      <c r="M686" s="1">
        <v>2.0943659999999999</v>
      </c>
      <c r="N686">
        <v>3.0449959999999998</v>
      </c>
      <c r="O686">
        <v>-1.1402870000000001</v>
      </c>
      <c r="P686">
        <v>-0.18965650000000001</v>
      </c>
      <c r="Q686">
        <v>0.46874759999999999</v>
      </c>
      <c r="R686">
        <v>1.1271519999999999</v>
      </c>
      <c r="S686">
        <v>2.077782</v>
      </c>
    </row>
    <row r="687" spans="1:19">
      <c r="A687" s="12">
        <v>41134</v>
      </c>
      <c r="B687" s="14">
        <v>10</v>
      </c>
      <c r="C687" t="s">
        <v>63</v>
      </c>
      <c r="D687" t="s">
        <v>57</v>
      </c>
      <c r="E687" t="str">
        <f t="shared" si="10"/>
        <v>4113410Aggregate50% Cycling</v>
      </c>
      <c r="F687">
        <v>15.500400000000001</v>
      </c>
      <c r="G687">
        <v>13.859500000000001</v>
      </c>
      <c r="H687">
        <v>14.14274</v>
      </c>
      <c r="I687">
        <v>84.420689999999993</v>
      </c>
      <c r="J687">
        <v>-3.1880730000000002</v>
      </c>
      <c r="K687">
        <v>-2.2739910000000001</v>
      </c>
      <c r="L687" s="1">
        <v>-1.6409</v>
      </c>
      <c r="M687" s="1">
        <v>-1.0078100000000001</v>
      </c>
      <c r="N687">
        <v>-9.37278E-2</v>
      </c>
      <c r="O687">
        <v>-2.9048310000000002</v>
      </c>
      <c r="P687">
        <v>-1.9907490000000001</v>
      </c>
      <c r="Q687">
        <v>-1.3576589999999999</v>
      </c>
      <c r="R687">
        <v>-0.7245682</v>
      </c>
      <c r="S687">
        <v>0.18951399999999999</v>
      </c>
    </row>
    <row r="688" spans="1:19">
      <c r="A688" s="12">
        <v>41134</v>
      </c>
      <c r="B688" s="14">
        <v>10</v>
      </c>
      <c r="C688" t="s">
        <v>63</v>
      </c>
      <c r="D688" t="s">
        <v>52</v>
      </c>
      <c r="E688" t="str">
        <f t="shared" si="10"/>
        <v>4113410AggregateAll</v>
      </c>
      <c r="F688">
        <v>29.304829999999999</v>
      </c>
      <c r="G688">
        <v>29.0733</v>
      </c>
      <c r="H688">
        <v>28.39968</v>
      </c>
      <c r="I688">
        <v>84.03904</v>
      </c>
      <c r="J688">
        <v>-3.3890669999999998</v>
      </c>
      <c r="K688">
        <v>-1.523568</v>
      </c>
      <c r="L688" s="1">
        <v>-0.2315297</v>
      </c>
      <c r="M688" s="1">
        <v>1.0605089999999999</v>
      </c>
      <c r="N688">
        <v>2.9260069999999998</v>
      </c>
      <c r="O688">
        <v>-4.0626850000000001</v>
      </c>
      <c r="P688">
        <v>-2.1971859999999999</v>
      </c>
      <c r="Q688">
        <v>-0.90514779999999995</v>
      </c>
      <c r="R688">
        <v>0.38689079999999998</v>
      </c>
      <c r="S688">
        <v>2.252389</v>
      </c>
    </row>
    <row r="689" spans="1:19">
      <c r="A689" s="12">
        <v>41134</v>
      </c>
      <c r="B689" s="14">
        <v>10</v>
      </c>
      <c r="C689" t="s">
        <v>55</v>
      </c>
      <c r="D689" t="s">
        <v>58</v>
      </c>
      <c r="E689" t="str">
        <f t="shared" si="10"/>
        <v>4113410Average Per Device100% Cycling</v>
      </c>
      <c r="F689">
        <v>0.94979690000000006</v>
      </c>
      <c r="G689">
        <v>1.048827</v>
      </c>
      <c r="H689">
        <v>0.98212370000000004</v>
      </c>
      <c r="I689">
        <v>83.700590000000005</v>
      </c>
      <c r="J689">
        <v>-3.23197E-2</v>
      </c>
      <c r="K689">
        <v>4.5282900000000001E-2</v>
      </c>
      <c r="L689" s="1">
        <v>9.9030099999999996E-2</v>
      </c>
      <c r="M689" s="1">
        <v>0.15277740000000001</v>
      </c>
      <c r="N689">
        <v>0.2303799</v>
      </c>
      <c r="O689">
        <v>-9.9023E-2</v>
      </c>
      <c r="P689">
        <v>-2.1420499999999999E-2</v>
      </c>
      <c r="Q689">
        <v>3.2326800000000003E-2</v>
      </c>
      <c r="R689">
        <v>8.6074100000000001E-2</v>
      </c>
      <c r="S689">
        <v>0.16367660000000001</v>
      </c>
    </row>
    <row r="690" spans="1:19">
      <c r="A690" s="12">
        <v>41134</v>
      </c>
      <c r="B690" s="14">
        <v>10</v>
      </c>
      <c r="C690" t="s">
        <v>55</v>
      </c>
      <c r="D690" t="s">
        <v>57</v>
      </c>
      <c r="E690" t="str">
        <f t="shared" si="10"/>
        <v>4113410Average Per Device50% Cycling</v>
      </c>
      <c r="F690">
        <v>1.2462869999999999</v>
      </c>
      <c r="G690">
        <v>1.1143529999999999</v>
      </c>
      <c r="H690">
        <v>1.137127</v>
      </c>
      <c r="I690">
        <v>84.420689999999993</v>
      </c>
      <c r="J690">
        <v>-0.27682770000000001</v>
      </c>
      <c r="K690">
        <v>-0.19122339999999999</v>
      </c>
      <c r="L690" s="1">
        <v>-0.1319342</v>
      </c>
      <c r="M690" s="1">
        <v>-7.2644899999999998E-2</v>
      </c>
      <c r="N690">
        <v>1.29593E-2</v>
      </c>
      <c r="O690">
        <v>-0.254054</v>
      </c>
      <c r="P690">
        <v>-0.16844980000000001</v>
      </c>
      <c r="Q690">
        <v>-0.10916049999999999</v>
      </c>
      <c r="R690">
        <v>-4.98713E-2</v>
      </c>
      <c r="S690">
        <v>3.5732899999999998E-2</v>
      </c>
    </row>
    <row r="691" spans="1:19">
      <c r="A691" s="12">
        <v>41134</v>
      </c>
      <c r="B691" s="14">
        <v>10</v>
      </c>
      <c r="C691" t="s">
        <v>55</v>
      </c>
      <c r="D691" t="s">
        <v>52</v>
      </c>
      <c r="E691" t="str">
        <f t="shared" si="10"/>
        <v>4113410Average Per DeviceAll</v>
      </c>
      <c r="F691">
        <v>1.0891470000000001</v>
      </c>
      <c r="G691">
        <v>1.0796239999999999</v>
      </c>
      <c r="H691">
        <v>1.054975</v>
      </c>
      <c r="I691">
        <v>84.03904</v>
      </c>
      <c r="J691">
        <v>-0.14723839999999999</v>
      </c>
      <c r="K691">
        <v>-6.5875100000000006E-2</v>
      </c>
      <c r="L691" s="1">
        <v>-9.5230999999999996E-3</v>
      </c>
      <c r="M691" s="1">
        <v>4.68289E-2</v>
      </c>
      <c r="N691">
        <v>0.12819220000000001</v>
      </c>
      <c r="O691">
        <v>-0.1718876</v>
      </c>
      <c r="P691">
        <v>-9.0524199999999999E-2</v>
      </c>
      <c r="Q691">
        <v>-3.41722E-2</v>
      </c>
      <c r="R691">
        <v>2.21798E-2</v>
      </c>
      <c r="S691">
        <v>0.1035431</v>
      </c>
    </row>
    <row r="692" spans="1:19">
      <c r="A692" s="12">
        <v>41134</v>
      </c>
      <c r="B692" s="14">
        <v>10</v>
      </c>
      <c r="C692" t="s">
        <v>54</v>
      </c>
      <c r="D692" t="s">
        <v>58</v>
      </c>
      <c r="E692" t="str">
        <f t="shared" si="10"/>
        <v>4113410Average Per Premise100% Cycling</v>
      </c>
      <c r="F692">
        <v>1.124269</v>
      </c>
      <c r="G692">
        <v>1.24149</v>
      </c>
      <c r="H692">
        <v>1.162534</v>
      </c>
      <c r="I692">
        <v>83.700590000000005</v>
      </c>
      <c r="J692">
        <v>-1.4128399999999999E-2</v>
      </c>
      <c r="K692">
        <v>6.3474100000000006E-2</v>
      </c>
      <c r="L692" s="1">
        <v>0.1172214</v>
      </c>
      <c r="M692" s="1">
        <v>0.1709686</v>
      </c>
      <c r="N692">
        <v>0.24857109999999999</v>
      </c>
      <c r="O692">
        <v>-9.3084700000000006E-2</v>
      </c>
      <c r="P692">
        <v>-1.54822E-2</v>
      </c>
      <c r="Q692">
        <v>3.8265100000000003E-2</v>
      </c>
      <c r="R692">
        <v>9.2012399999999994E-2</v>
      </c>
      <c r="S692">
        <v>0.16961490000000001</v>
      </c>
    </row>
    <row r="693" spans="1:19">
      <c r="A693" s="12">
        <v>41134</v>
      </c>
      <c r="B693" s="14">
        <v>10</v>
      </c>
      <c r="C693" t="s">
        <v>54</v>
      </c>
      <c r="D693" t="s">
        <v>57</v>
      </c>
      <c r="E693" t="str">
        <f t="shared" si="10"/>
        <v>4113410Average Per Premise50% Cycling</v>
      </c>
      <c r="F693">
        <v>1.4516199999999999</v>
      </c>
      <c r="G693">
        <v>1.297949</v>
      </c>
      <c r="H693">
        <v>1.3244750000000001</v>
      </c>
      <c r="I693">
        <v>84.420689999999993</v>
      </c>
      <c r="J693">
        <v>-0.29856460000000001</v>
      </c>
      <c r="K693">
        <v>-0.21296039999999999</v>
      </c>
      <c r="L693" s="1">
        <v>-0.1536711</v>
      </c>
      <c r="M693" s="1">
        <v>-9.4381900000000005E-2</v>
      </c>
      <c r="N693">
        <v>-8.7776999999999994E-3</v>
      </c>
      <c r="O693">
        <v>-0.27203889999999997</v>
      </c>
      <c r="P693">
        <v>-0.18643470000000001</v>
      </c>
      <c r="Q693">
        <v>-0.12714539999999999</v>
      </c>
      <c r="R693">
        <v>-6.7856200000000005E-2</v>
      </c>
      <c r="S693">
        <v>1.7748099999999999E-2</v>
      </c>
    </row>
    <row r="694" spans="1:19">
      <c r="A694" s="12">
        <v>41134</v>
      </c>
      <c r="B694" s="14">
        <v>10</v>
      </c>
      <c r="C694" t="s">
        <v>54</v>
      </c>
      <c r="D694" t="s">
        <v>52</v>
      </c>
      <c r="E694" t="str">
        <f t="shared" si="10"/>
        <v>4113410Average Per PremiseAll</v>
      </c>
      <c r="F694">
        <v>1.278124</v>
      </c>
      <c r="G694">
        <v>1.2680260000000001</v>
      </c>
      <c r="H694">
        <v>1.2386459999999999</v>
      </c>
      <c r="I694">
        <v>84.03904</v>
      </c>
      <c r="J694">
        <v>-0.14781349999999999</v>
      </c>
      <c r="K694">
        <v>-6.6450099999999998E-2</v>
      </c>
      <c r="L694" s="1">
        <v>-1.00981E-2</v>
      </c>
      <c r="M694" s="1">
        <v>4.6253900000000001E-2</v>
      </c>
      <c r="N694">
        <v>0.12761719999999999</v>
      </c>
      <c r="O694">
        <v>-0.1771932</v>
      </c>
      <c r="P694">
        <v>-9.5829800000000007E-2</v>
      </c>
      <c r="Q694">
        <v>-3.94778E-2</v>
      </c>
      <c r="R694">
        <v>1.6874199999999999E-2</v>
      </c>
      <c r="S694">
        <v>9.8237500000000005E-2</v>
      </c>
    </row>
    <row r="695" spans="1:19">
      <c r="A695" s="12">
        <v>41134</v>
      </c>
      <c r="B695" s="14">
        <v>10</v>
      </c>
      <c r="C695" t="s">
        <v>56</v>
      </c>
      <c r="D695" t="s">
        <v>58</v>
      </c>
      <c r="E695" t="str">
        <f t="shared" si="10"/>
        <v>4113410Average Per Ton100% Cycling</v>
      </c>
      <c r="F695">
        <v>0.26264969999999999</v>
      </c>
      <c r="G695">
        <v>0.29003479999999998</v>
      </c>
      <c r="H695">
        <v>0.27158919999999998</v>
      </c>
      <c r="I695">
        <v>83.700590000000005</v>
      </c>
      <c r="J695">
        <v>-0.1039648</v>
      </c>
      <c r="K695">
        <v>-2.6362199999999999E-2</v>
      </c>
      <c r="L695" s="1">
        <v>2.7385E-2</v>
      </c>
      <c r="M695" s="1">
        <v>8.1132300000000004E-2</v>
      </c>
      <c r="N695">
        <v>0.15873480000000001</v>
      </c>
      <c r="O695">
        <v>-0.1224104</v>
      </c>
      <c r="P695">
        <v>-4.4807899999999998E-2</v>
      </c>
      <c r="Q695">
        <v>8.9394000000000001E-3</v>
      </c>
      <c r="R695">
        <v>6.2686699999999998E-2</v>
      </c>
      <c r="S695">
        <v>0.1402892</v>
      </c>
    </row>
    <row r="696" spans="1:19">
      <c r="A696" s="12">
        <v>41134</v>
      </c>
      <c r="B696" s="14">
        <v>10</v>
      </c>
      <c r="C696" t="s">
        <v>56</v>
      </c>
      <c r="D696" t="s">
        <v>57</v>
      </c>
      <c r="E696" t="str">
        <f t="shared" si="10"/>
        <v>4113410Average Per Ton50% Cycling</v>
      </c>
      <c r="F696">
        <v>0.35905239999999999</v>
      </c>
      <c r="G696">
        <v>0.32104250000000001</v>
      </c>
      <c r="H696">
        <v>0.32760349999999999</v>
      </c>
      <c r="I696">
        <v>84.420689999999993</v>
      </c>
      <c r="J696">
        <v>-0.18290339999999999</v>
      </c>
      <c r="K696">
        <v>-9.7299200000000002E-2</v>
      </c>
      <c r="L696" s="1">
        <v>-3.8009899999999999E-2</v>
      </c>
      <c r="M696" s="1">
        <v>2.1279300000000001E-2</v>
      </c>
      <c r="N696">
        <v>0.10688350000000001</v>
      </c>
      <c r="O696">
        <v>-0.17634240000000001</v>
      </c>
      <c r="P696">
        <v>-9.0738100000000002E-2</v>
      </c>
      <c r="Q696">
        <v>-3.1448900000000002E-2</v>
      </c>
      <c r="R696">
        <v>2.7840299999999998E-2</v>
      </c>
      <c r="S696">
        <v>0.11344460000000001</v>
      </c>
    </row>
    <row r="697" spans="1:19">
      <c r="A697" s="12">
        <v>41134</v>
      </c>
      <c r="B697" s="14">
        <v>10</v>
      </c>
      <c r="C697" t="s">
        <v>56</v>
      </c>
      <c r="D697" t="s">
        <v>52</v>
      </c>
      <c r="E697" t="str">
        <f t="shared" si="10"/>
        <v>4113410Average Per TonAll</v>
      </c>
      <c r="F697">
        <v>0.30795899999999998</v>
      </c>
      <c r="G697">
        <v>0.3046084</v>
      </c>
      <c r="H697">
        <v>0.29791590000000001</v>
      </c>
      <c r="I697">
        <v>84.03904</v>
      </c>
      <c r="J697">
        <v>-0.14106589999999999</v>
      </c>
      <c r="K697">
        <v>-5.9702600000000002E-2</v>
      </c>
      <c r="L697" s="1">
        <v>-3.3506E-3</v>
      </c>
      <c r="M697" s="1">
        <v>5.3001399999999997E-2</v>
      </c>
      <c r="N697">
        <v>0.1343647</v>
      </c>
      <c r="O697">
        <v>-0.14775840000000001</v>
      </c>
      <c r="P697">
        <v>-6.6395099999999999E-2</v>
      </c>
      <c r="Q697">
        <v>-1.0043099999999999E-2</v>
      </c>
      <c r="R697">
        <v>4.63089E-2</v>
      </c>
      <c r="S697">
        <v>0.12767220000000001</v>
      </c>
    </row>
    <row r="698" spans="1:19">
      <c r="A698" s="12">
        <v>41134</v>
      </c>
      <c r="B698" s="14">
        <v>11</v>
      </c>
      <c r="C698" t="s">
        <v>63</v>
      </c>
      <c r="D698" t="s">
        <v>58</v>
      </c>
      <c r="E698" t="str">
        <f t="shared" si="10"/>
        <v>4113411Aggregate100% Cycling</v>
      </c>
      <c r="F698">
        <v>15.12702</v>
      </c>
      <c r="G698">
        <v>16.60388</v>
      </c>
      <c r="H698">
        <v>15.5479</v>
      </c>
      <c r="I698">
        <v>85.204710000000006</v>
      </c>
      <c r="J698">
        <v>-0.3112528</v>
      </c>
      <c r="K698">
        <v>0.74517560000000005</v>
      </c>
      <c r="L698" s="1">
        <v>1.476855</v>
      </c>
      <c r="M698" s="1">
        <v>2.2085340000000002</v>
      </c>
      <c r="N698">
        <v>3.2649620000000001</v>
      </c>
      <c r="O698">
        <v>-1.3672249999999999</v>
      </c>
      <c r="P698">
        <v>-0.31079630000000003</v>
      </c>
      <c r="Q698">
        <v>0.4208829</v>
      </c>
      <c r="R698">
        <v>1.1525620000000001</v>
      </c>
      <c r="S698">
        <v>2.20899</v>
      </c>
    </row>
    <row r="699" spans="1:19">
      <c r="A699" s="12">
        <v>41134</v>
      </c>
      <c r="B699" s="14">
        <v>11</v>
      </c>
      <c r="C699" t="s">
        <v>63</v>
      </c>
      <c r="D699" t="s">
        <v>57</v>
      </c>
      <c r="E699" t="str">
        <f t="shared" si="10"/>
        <v>4113411Aggregate50% Cycling</v>
      </c>
      <c r="F699">
        <v>17.005469999999999</v>
      </c>
      <c r="G699">
        <v>16.439689999999999</v>
      </c>
      <c r="H699">
        <v>16.775670000000002</v>
      </c>
      <c r="I699">
        <v>86.175929999999994</v>
      </c>
      <c r="J699">
        <v>-2.3503280000000002</v>
      </c>
      <c r="K699">
        <v>-1.296</v>
      </c>
      <c r="L699" s="1">
        <v>-0.56577460000000002</v>
      </c>
      <c r="M699" s="1">
        <v>0.1644504</v>
      </c>
      <c r="N699">
        <v>1.2187790000000001</v>
      </c>
      <c r="O699">
        <v>-2.0143559999999998</v>
      </c>
      <c r="P699">
        <v>-0.96002719999999997</v>
      </c>
      <c r="Q699">
        <v>-0.22980220000000001</v>
      </c>
      <c r="R699">
        <v>0.5004227</v>
      </c>
      <c r="S699">
        <v>1.5547519999999999</v>
      </c>
    </row>
    <row r="700" spans="1:19">
      <c r="A700" s="12">
        <v>41134</v>
      </c>
      <c r="B700" s="14">
        <v>11</v>
      </c>
      <c r="C700" t="s">
        <v>63</v>
      </c>
      <c r="D700" t="s">
        <v>52</v>
      </c>
      <c r="E700" t="str">
        <f t="shared" si="10"/>
        <v>4113411AggregateAll</v>
      </c>
      <c r="F700">
        <v>32.1676</v>
      </c>
      <c r="G700">
        <v>33.06165</v>
      </c>
      <c r="H700">
        <v>32.353200000000001</v>
      </c>
      <c r="I700">
        <v>85.661180000000002</v>
      </c>
      <c r="J700">
        <v>-2.6806930000000002</v>
      </c>
      <c r="K700">
        <v>-0.56870880000000001</v>
      </c>
      <c r="L700" s="1">
        <v>0.89404499999999998</v>
      </c>
      <c r="M700" s="1">
        <v>2.3567990000000001</v>
      </c>
      <c r="N700">
        <v>4.4687830000000002</v>
      </c>
      <c r="O700">
        <v>-3.3891420000000001</v>
      </c>
      <c r="P700">
        <v>-1.277158</v>
      </c>
      <c r="Q700">
        <v>0.1855956</v>
      </c>
      <c r="R700">
        <v>1.6483490000000001</v>
      </c>
      <c r="S700">
        <v>3.7603339999999998</v>
      </c>
    </row>
    <row r="701" spans="1:19">
      <c r="A701" s="12">
        <v>41134</v>
      </c>
      <c r="B701" s="14">
        <v>11</v>
      </c>
      <c r="C701" t="s">
        <v>55</v>
      </c>
      <c r="D701" t="s">
        <v>58</v>
      </c>
      <c r="E701" t="str">
        <f t="shared" si="10"/>
        <v>4113411Average Per Device100% Cycling</v>
      </c>
      <c r="F701">
        <v>1.0432250000000001</v>
      </c>
      <c r="G701">
        <v>1.1450750000000001</v>
      </c>
      <c r="H701">
        <v>1.0722510000000001</v>
      </c>
      <c r="I701">
        <v>85.204710000000006</v>
      </c>
      <c r="J701">
        <v>-4.41176E-2</v>
      </c>
      <c r="K701">
        <v>4.2121499999999999E-2</v>
      </c>
      <c r="L701" s="1">
        <v>0.10185039999999999</v>
      </c>
      <c r="M701" s="1">
        <v>0.16157930000000001</v>
      </c>
      <c r="N701">
        <v>0.24781839999999999</v>
      </c>
      <c r="O701">
        <v>-0.11694209999999999</v>
      </c>
      <c r="P701">
        <v>-3.0703000000000001E-2</v>
      </c>
      <c r="Q701">
        <v>2.90259E-2</v>
      </c>
      <c r="R701">
        <v>8.8754799999999995E-2</v>
      </c>
      <c r="S701">
        <v>0.17499390000000001</v>
      </c>
    </row>
    <row r="702" spans="1:19">
      <c r="A702" s="12">
        <v>41134</v>
      </c>
      <c r="B702" s="14">
        <v>11</v>
      </c>
      <c r="C702" t="s">
        <v>55</v>
      </c>
      <c r="D702" t="s">
        <v>57</v>
      </c>
      <c r="E702" t="str">
        <f t="shared" si="10"/>
        <v>4113411Average Per Device50% Cycling</v>
      </c>
      <c r="F702">
        <v>1.3673</v>
      </c>
      <c r="G702">
        <v>1.3218099999999999</v>
      </c>
      <c r="H702">
        <v>1.3488230000000001</v>
      </c>
      <c r="I702">
        <v>86.175929999999994</v>
      </c>
      <c r="J702">
        <v>-0.21261459999999999</v>
      </c>
      <c r="K702">
        <v>-0.1138762</v>
      </c>
      <c r="L702" s="1">
        <v>-4.5490299999999997E-2</v>
      </c>
      <c r="M702" s="1">
        <v>2.2895700000000001E-2</v>
      </c>
      <c r="N702">
        <v>0.1216341</v>
      </c>
      <c r="O702">
        <v>-0.1856013</v>
      </c>
      <c r="P702">
        <v>-8.6862900000000007E-2</v>
      </c>
      <c r="Q702">
        <v>-1.8477E-2</v>
      </c>
      <c r="R702">
        <v>4.9909000000000002E-2</v>
      </c>
      <c r="S702">
        <v>0.14864740000000001</v>
      </c>
    </row>
    <row r="703" spans="1:19">
      <c r="A703" s="12">
        <v>41134</v>
      </c>
      <c r="B703" s="14">
        <v>11</v>
      </c>
      <c r="C703" t="s">
        <v>55</v>
      </c>
      <c r="D703" t="s">
        <v>52</v>
      </c>
      <c r="E703" t="str">
        <f t="shared" si="10"/>
        <v>4113411Average Per DeviceAll</v>
      </c>
      <c r="F703">
        <v>1.19554</v>
      </c>
      <c r="G703">
        <v>1.22814</v>
      </c>
      <c r="H703">
        <v>1.20224</v>
      </c>
      <c r="I703">
        <v>85.661180000000002</v>
      </c>
      <c r="J703">
        <v>-0.1233112</v>
      </c>
      <c r="K703">
        <v>-3.11974E-2</v>
      </c>
      <c r="L703" s="1">
        <v>3.2600299999999999E-2</v>
      </c>
      <c r="M703" s="1">
        <v>9.6397999999999998E-2</v>
      </c>
      <c r="N703">
        <v>0.1885117</v>
      </c>
      <c r="O703">
        <v>-0.14921190000000001</v>
      </c>
      <c r="P703">
        <v>-5.7098099999999999E-2</v>
      </c>
      <c r="Q703">
        <v>6.6996E-3</v>
      </c>
      <c r="R703">
        <v>7.0497299999999999E-2</v>
      </c>
      <c r="S703">
        <v>0.16261100000000001</v>
      </c>
    </row>
    <row r="704" spans="1:19">
      <c r="A704" s="12">
        <v>41134</v>
      </c>
      <c r="B704" s="14">
        <v>11</v>
      </c>
      <c r="C704" t="s">
        <v>54</v>
      </c>
      <c r="D704" t="s">
        <v>58</v>
      </c>
      <c r="E704" t="str">
        <f t="shared" si="10"/>
        <v>4113411Average Per Premise100% Cycling</v>
      </c>
      <c r="F704">
        <v>1.2348589999999999</v>
      </c>
      <c r="G704">
        <v>1.355418</v>
      </c>
      <c r="H704">
        <v>1.269217</v>
      </c>
      <c r="I704">
        <v>85.204710000000006</v>
      </c>
      <c r="J704">
        <v>-2.5408400000000001E-2</v>
      </c>
      <c r="K704">
        <v>6.0830700000000001E-2</v>
      </c>
      <c r="L704" s="1">
        <v>0.1205596</v>
      </c>
      <c r="M704" s="1">
        <v>0.18028849999999999</v>
      </c>
      <c r="N704">
        <v>0.26652749999999997</v>
      </c>
      <c r="O704">
        <v>-0.11161020000000001</v>
      </c>
      <c r="P704">
        <v>-2.5371100000000001E-2</v>
      </c>
      <c r="Q704">
        <v>3.4357800000000001E-2</v>
      </c>
      <c r="R704">
        <v>9.4086699999999995E-2</v>
      </c>
      <c r="S704">
        <v>0.18032570000000001</v>
      </c>
    </row>
    <row r="705" spans="1:19">
      <c r="A705" s="12">
        <v>41134</v>
      </c>
      <c r="B705" s="14">
        <v>11</v>
      </c>
      <c r="C705" t="s">
        <v>54</v>
      </c>
      <c r="D705" t="s">
        <v>57</v>
      </c>
      <c r="E705" t="str">
        <f t="shared" si="10"/>
        <v>4113411Average Per Premise50% Cycling</v>
      </c>
      <c r="F705">
        <v>1.592571</v>
      </c>
      <c r="G705">
        <v>1.539585</v>
      </c>
      <c r="H705">
        <v>1.5710489999999999</v>
      </c>
      <c r="I705">
        <v>86.175929999999994</v>
      </c>
      <c r="J705">
        <v>-0.22010940000000001</v>
      </c>
      <c r="K705">
        <v>-0.12137100000000001</v>
      </c>
      <c r="L705" s="1">
        <v>-5.29851E-2</v>
      </c>
      <c r="M705" s="1">
        <v>1.54009E-2</v>
      </c>
      <c r="N705">
        <v>0.1141393</v>
      </c>
      <c r="O705">
        <v>-0.18864539999999999</v>
      </c>
      <c r="P705">
        <v>-8.9907000000000001E-2</v>
      </c>
      <c r="Q705">
        <v>-2.1521100000000001E-2</v>
      </c>
      <c r="R705">
        <v>4.6864799999999998E-2</v>
      </c>
      <c r="S705">
        <v>0.14560329999999999</v>
      </c>
    </row>
    <row r="706" spans="1:19">
      <c r="A706" s="12">
        <v>41134</v>
      </c>
      <c r="B706" s="14">
        <v>11</v>
      </c>
      <c r="C706" t="s">
        <v>54</v>
      </c>
      <c r="D706" t="s">
        <v>52</v>
      </c>
      <c r="E706" t="str">
        <f t="shared" si="10"/>
        <v>4113411Average Per PremiseAll</v>
      </c>
      <c r="F706">
        <v>1.4029830000000001</v>
      </c>
      <c r="G706">
        <v>1.4419770000000001</v>
      </c>
      <c r="H706">
        <v>1.4110780000000001</v>
      </c>
      <c r="I706">
        <v>85.661180000000002</v>
      </c>
      <c r="J706">
        <v>-0.11691790000000001</v>
      </c>
      <c r="K706">
        <v>-2.4804099999999999E-2</v>
      </c>
      <c r="L706" s="1">
        <v>3.8993600000000003E-2</v>
      </c>
      <c r="M706" s="1">
        <v>0.1027913</v>
      </c>
      <c r="N706">
        <v>0.1949051</v>
      </c>
      <c r="O706">
        <v>-0.1478168</v>
      </c>
      <c r="P706">
        <v>-5.5703000000000003E-2</v>
      </c>
      <c r="Q706">
        <v>8.0946999999999998E-3</v>
      </c>
      <c r="R706">
        <v>7.1892399999999995E-2</v>
      </c>
      <c r="S706">
        <v>0.16400619999999999</v>
      </c>
    </row>
    <row r="707" spans="1:19">
      <c r="A707" s="12">
        <v>41134</v>
      </c>
      <c r="B707" s="14">
        <v>11</v>
      </c>
      <c r="C707" t="s">
        <v>56</v>
      </c>
      <c r="D707" t="s">
        <v>58</v>
      </c>
      <c r="E707" t="str">
        <f t="shared" ref="E707:E770" si="11">CONCATENATE(A707,B707,C707,D707)</f>
        <v>4113411Average Per Ton100% Cycling</v>
      </c>
      <c r="F707">
        <v>0.28848560000000001</v>
      </c>
      <c r="G707">
        <v>0.3166505</v>
      </c>
      <c r="H707">
        <v>0.2965122</v>
      </c>
      <c r="I707">
        <v>85.204710000000006</v>
      </c>
      <c r="J707">
        <v>-0.11780309999999999</v>
      </c>
      <c r="K707">
        <v>-3.1564000000000002E-2</v>
      </c>
      <c r="L707" s="1">
        <v>2.81649E-2</v>
      </c>
      <c r="M707" s="1">
        <v>8.7893799999999994E-2</v>
      </c>
      <c r="N707">
        <v>0.17413290000000001</v>
      </c>
      <c r="O707">
        <v>-0.13794139999999999</v>
      </c>
      <c r="P707">
        <v>-5.17023E-2</v>
      </c>
      <c r="Q707">
        <v>8.0266000000000001E-3</v>
      </c>
      <c r="R707">
        <v>6.7755499999999996E-2</v>
      </c>
      <c r="S707">
        <v>0.15399460000000001</v>
      </c>
    </row>
    <row r="708" spans="1:19">
      <c r="A708" s="12">
        <v>41134</v>
      </c>
      <c r="B708" s="14">
        <v>11</v>
      </c>
      <c r="C708" t="s">
        <v>56</v>
      </c>
      <c r="D708" t="s">
        <v>57</v>
      </c>
      <c r="E708" t="str">
        <f t="shared" si="11"/>
        <v>4113411Average Per Ton50% Cycling</v>
      </c>
      <c r="F708">
        <v>0.39391589999999999</v>
      </c>
      <c r="G708">
        <v>0.38081029999999999</v>
      </c>
      <c r="H708">
        <v>0.38859280000000002</v>
      </c>
      <c r="I708">
        <v>86.175929999999994</v>
      </c>
      <c r="J708">
        <v>-0.18023</v>
      </c>
      <c r="K708">
        <v>-8.1491599999999997E-2</v>
      </c>
      <c r="L708" s="1">
        <v>-1.31056E-2</v>
      </c>
      <c r="M708" s="1">
        <v>5.5280299999999997E-2</v>
      </c>
      <c r="N708">
        <v>0.15401870000000001</v>
      </c>
      <c r="O708">
        <v>-0.1724475</v>
      </c>
      <c r="P708">
        <v>-7.37091E-2</v>
      </c>
      <c r="Q708">
        <v>-5.3230999999999999E-3</v>
      </c>
      <c r="R708">
        <v>6.3062800000000002E-2</v>
      </c>
      <c r="S708">
        <v>0.16180120000000001</v>
      </c>
    </row>
    <row r="709" spans="1:19">
      <c r="A709" s="12">
        <v>41134</v>
      </c>
      <c r="B709" s="14">
        <v>11</v>
      </c>
      <c r="C709" t="s">
        <v>56</v>
      </c>
      <c r="D709" t="s">
        <v>52</v>
      </c>
      <c r="E709" t="str">
        <f t="shared" si="11"/>
        <v>4113411Average Per TonAll</v>
      </c>
      <c r="F709">
        <v>0.3380378</v>
      </c>
      <c r="G709">
        <v>0.34680559999999999</v>
      </c>
      <c r="H709">
        <v>0.33979009999999998</v>
      </c>
      <c r="I709">
        <v>85.661180000000002</v>
      </c>
      <c r="J709">
        <v>-0.14714369999999999</v>
      </c>
      <c r="K709">
        <v>-5.5030000000000003E-2</v>
      </c>
      <c r="L709" s="1">
        <v>8.7676999999999998E-3</v>
      </c>
      <c r="M709" s="1">
        <v>7.2565500000000005E-2</v>
      </c>
      <c r="N709">
        <v>0.1646792</v>
      </c>
      <c r="O709">
        <v>-0.1541592</v>
      </c>
      <c r="P709">
        <v>-6.2045500000000003E-2</v>
      </c>
      <c r="Q709">
        <v>1.7522E-3</v>
      </c>
      <c r="R709">
        <v>6.5549899999999994E-2</v>
      </c>
      <c r="S709">
        <v>0.15766369999999999</v>
      </c>
    </row>
    <row r="710" spans="1:19">
      <c r="A710" s="12">
        <v>41134</v>
      </c>
      <c r="B710" s="14">
        <v>12</v>
      </c>
      <c r="C710" t="s">
        <v>63</v>
      </c>
      <c r="D710" t="s">
        <v>58</v>
      </c>
      <c r="E710" t="str">
        <f t="shared" si="11"/>
        <v>4113412Aggregate100% Cycling</v>
      </c>
      <c r="F710">
        <v>17.63353</v>
      </c>
      <c r="G710">
        <v>17.93665</v>
      </c>
      <c r="H710">
        <v>16.795919999999999</v>
      </c>
      <c r="I710">
        <v>86.708330000000004</v>
      </c>
      <c r="J710">
        <v>-1.713903</v>
      </c>
      <c r="K710">
        <v>-0.52222840000000004</v>
      </c>
      <c r="L710" s="1">
        <v>0.30312169999999999</v>
      </c>
      <c r="M710" s="1">
        <v>1.1284719999999999</v>
      </c>
      <c r="N710">
        <v>2.3201459999999998</v>
      </c>
      <c r="O710">
        <v>-2.8546369999999999</v>
      </c>
      <c r="P710">
        <v>-1.662963</v>
      </c>
      <c r="Q710">
        <v>-0.83761260000000004</v>
      </c>
      <c r="R710">
        <v>-1.2262500000000001E-2</v>
      </c>
      <c r="S710">
        <v>1.1794119999999999</v>
      </c>
    </row>
    <row r="711" spans="1:19">
      <c r="A711" s="12">
        <v>41134</v>
      </c>
      <c r="B711" s="14">
        <v>12</v>
      </c>
      <c r="C711" t="s">
        <v>63</v>
      </c>
      <c r="D711" t="s">
        <v>57</v>
      </c>
      <c r="E711" t="str">
        <f t="shared" si="11"/>
        <v>4113412Aggregate50% Cycling</v>
      </c>
      <c r="F711">
        <v>20.613029999999998</v>
      </c>
      <c r="G711">
        <v>21.46163</v>
      </c>
      <c r="H711">
        <v>21.90024</v>
      </c>
      <c r="I711">
        <v>87.763440000000003</v>
      </c>
      <c r="J711">
        <v>-1.3347089999999999</v>
      </c>
      <c r="K711">
        <v>-4.4790000000000003E-2</v>
      </c>
      <c r="L711" s="1">
        <v>0.84860400000000002</v>
      </c>
      <c r="M711" s="1">
        <v>1.7419979999999999</v>
      </c>
      <c r="N711">
        <v>3.031917</v>
      </c>
      <c r="O711">
        <v>-0.89610509999999999</v>
      </c>
      <c r="P711">
        <v>0.39381389999999999</v>
      </c>
      <c r="Q711">
        <v>1.2872079999999999</v>
      </c>
      <c r="R711">
        <v>2.1806019999999999</v>
      </c>
      <c r="S711">
        <v>3.4705210000000002</v>
      </c>
    </row>
    <row r="712" spans="1:19">
      <c r="A712" s="12">
        <v>41134</v>
      </c>
      <c r="B712" s="14">
        <v>12</v>
      </c>
      <c r="C712" t="s">
        <v>63</v>
      </c>
      <c r="D712" t="s">
        <v>52</v>
      </c>
      <c r="E712" t="str">
        <f t="shared" si="11"/>
        <v>4113412AggregateAll</v>
      </c>
      <c r="F712">
        <v>38.294750000000001</v>
      </c>
      <c r="G712">
        <v>39.45185</v>
      </c>
      <c r="H712">
        <v>38.762889999999999</v>
      </c>
      <c r="I712">
        <v>87.204229999999995</v>
      </c>
      <c r="J712">
        <v>-3.047148</v>
      </c>
      <c r="K712">
        <v>-0.56324549999999995</v>
      </c>
      <c r="L712" s="1">
        <v>1.157098</v>
      </c>
      <c r="M712" s="1">
        <v>2.8774410000000001</v>
      </c>
      <c r="N712">
        <v>5.3613429999999997</v>
      </c>
      <c r="O712">
        <v>-3.7361049999999998</v>
      </c>
      <c r="P712">
        <v>-1.252203</v>
      </c>
      <c r="Q712">
        <v>0.46814</v>
      </c>
      <c r="R712">
        <v>2.1884830000000002</v>
      </c>
      <c r="S712">
        <v>4.6723850000000002</v>
      </c>
    </row>
    <row r="713" spans="1:19">
      <c r="A713" s="12">
        <v>41134</v>
      </c>
      <c r="B713" s="14">
        <v>12</v>
      </c>
      <c r="C713" t="s">
        <v>55</v>
      </c>
      <c r="D713" t="s">
        <v>58</v>
      </c>
      <c r="E713" t="str">
        <f t="shared" si="11"/>
        <v>4113412Average Per Device100% Cycling</v>
      </c>
      <c r="F713">
        <v>1.2160839999999999</v>
      </c>
      <c r="G713">
        <v>1.2369889999999999</v>
      </c>
      <c r="H713">
        <v>1.1583190000000001</v>
      </c>
      <c r="I713">
        <v>86.708330000000004</v>
      </c>
      <c r="J713">
        <v>-0.1437505</v>
      </c>
      <c r="K713">
        <v>-4.6470999999999998E-2</v>
      </c>
      <c r="L713" s="1">
        <v>2.0904499999999999E-2</v>
      </c>
      <c r="M713" s="1">
        <v>8.82801E-2</v>
      </c>
      <c r="N713">
        <v>0.18555959999999999</v>
      </c>
      <c r="O713">
        <v>-0.22242049999999999</v>
      </c>
      <c r="P713">
        <v>-0.125141</v>
      </c>
      <c r="Q713">
        <v>-5.7765499999999997E-2</v>
      </c>
      <c r="R713">
        <v>9.6100000000000005E-3</v>
      </c>
      <c r="S713">
        <v>0.1068896</v>
      </c>
    </row>
    <row r="714" spans="1:19">
      <c r="A714" s="12">
        <v>41134</v>
      </c>
      <c r="B714" s="14">
        <v>12</v>
      </c>
      <c r="C714" t="s">
        <v>55</v>
      </c>
      <c r="D714" t="s">
        <v>57</v>
      </c>
      <c r="E714" t="str">
        <f t="shared" si="11"/>
        <v>4113412Average Per Device50% Cycling</v>
      </c>
      <c r="F714">
        <v>1.6573610000000001</v>
      </c>
      <c r="G714">
        <v>1.7255910000000001</v>
      </c>
      <c r="H714">
        <v>1.7608569999999999</v>
      </c>
      <c r="I714">
        <v>87.763440000000003</v>
      </c>
      <c r="J714">
        <v>-0.13623759999999999</v>
      </c>
      <c r="K714">
        <v>-1.5436E-2</v>
      </c>
      <c r="L714" s="1">
        <v>6.8230700000000005E-2</v>
      </c>
      <c r="M714" s="1">
        <v>0.15189749999999999</v>
      </c>
      <c r="N714">
        <v>0.27269910000000003</v>
      </c>
      <c r="O714">
        <v>-0.1009723</v>
      </c>
      <c r="P714">
        <v>1.9829300000000001E-2</v>
      </c>
      <c r="Q714">
        <v>0.10349609999999999</v>
      </c>
      <c r="R714">
        <v>0.18716289999999999</v>
      </c>
      <c r="S714">
        <v>0.30796440000000003</v>
      </c>
    </row>
    <row r="715" spans="1:19">
      <c r="A715" s="12">
        <v>41134</v>
      </c>
      <c r="B715" s="14">
        <v>12</v>
      </c>
      <c r="C715" t="s">
        <v>55</v>
      </c>
      <c r="D715" t="s">
        <v>52</v>
      </c>
      <c r="E715" t="str">
        <f t="shared" si="11"/>
        <v>4113412Average Per DeviceAll</v>
      </c>
      <c r="F715">
        <v>1.423484</v>
      </c>
      <c r="G715">
        <v>1.4666319999999999</v>
      </c>
      <c r="H715">
        <v>1.4415119999999999</v>
      </c>
      <c r="I715">
        <v>87.204229999999995</v>
      </c>
      <c r="J715">
        <v>-0.14021939999999999</v>
      </c>
      <c r="K715">
        <v>-3.1884599999999999E-2</v>
      </c>
      <c r="L715" s="1">
        <v>4.3147900000000003E-2</v>
      </c>
      <c r="M715" s="1">
        <v>0.1181803</v>
      </c>
      <c r="N715">
        <v>0.2265152</v>
      </c>
      <c r="O715">
        <v>-0.16533980000000001</v>
      </c>
      <c r="P715">
        <v>-5.7005E-2</v>
      </c>
      <c r="Q715">
        <v>1.8027499999999998E-2</v>
      </c>
      <c r="R715">
        <v>9.3059900000000001E-2</v>
      </c>
      <c r="S715">
        <v>0.20139480000000001</v>
      </c>
    </row>
    <row r="716" spans="1:19">
      <c r="A716" s="12">
        <v>41134</v>
      </c>
      <c r="B716" s="14">
        <v>12</v>
      </c>
      <c r="C716" t="s">
        <v>54</v>
      </c>
      <c r="D716" t="s">
        <v>58</v>
      </c>
      <c r="E716" t="str">
        <f t="shared" si="11"/>
        <v>4113412Average Per Premise100% Cycling</v>
      </c>
      <c r="F716">
        <v>1.4394720000000001</v>
      </c>
      <c r="G716">
        <v>1.464216</v>
      </c>
      <c r="H716">
        <v>1.371095</v>
      </c>
      <c r="I716">
        <v>86.708330000000004</v>
      </c>
      <c r="J716">
        <v>-0.13991039999999999</v>
      </c>
      <c r="K716">
        <v>-4.2630899999999999E-2</v>
      </c>
      <c r="L716" s="1">
        <v>2.4744599999999999E-2</v>
      </c>
      <c r="M716" s="1">
        <v>9.2120099999999996E-2</v>
      </c>
      <c r="N716">
        <v>0.1893997</v>
      </c>
      <c r="O716">
        <v>-0.23303160000000001</v>
      </c>
      <c r="P716">
        <v>-0.13575209999999999</v>
      </c>
      <c r="Q716">
        <v>-6.8376500000000007E-2</v>
      </c>
      <c r="R716">
        <v>-1.0009999999999999E-3</v>
      </c>
      <c r="S716">
        <v>9.6278500000000003E-2</v>
      </c>
    </row>
    <row r="717" spans="1:19">
      <c r="A717" s="12">
        <v>41134</v>
      </c>
      <c r="B717" s="14">
        <v>12</v>
      </c>
      <c r="C717" t="s">
        <v>54</v>
      </c>
      <c r="D717" t="s">
        <v>57</v>
      </c>
      <c r="E717" t="str">
        <f t="shared" si="11"/>
        <v>4113412Average Per Premise50% Cycling</v>
      </c>
      <c r="F717">
        <v>1.9304209999999999</v>
      </c>
      <c r="G717">
        <v>2.0098929999999999</v>
      </c>
      <c r="H717">
        <v>2.0509680000000001</v>
      </c>
      <c r="I717">
        <v>87.763440000000003</v>
      </c>
      <c r="J717">
        <v>-0.1249962</v>
      </c>
      <c r="K717">
        <v>-4.1945999999999997E-3</v>
      </c>
      <c r="L717" s="1">
        <v>7.9472200000000007E-2</v>
      </c>
      <c r="M717" s="1">
        <v>0.16313900000000001</v>
      </c>
      <c r="N717">
        <v>0.28394049999999998</v>
      </c>
      <c r="O717">
        <v>-8.3920700000000001E-2</v>
      </c>
      <c r="P717">
        <v>3.6880900000000001E-2</v>
      </c>
      <c r="Q717">
        <v>0.12054769999999999</v>
      </c>
      <c r="R717">
        <v>0.20421439999999999</v>
      </c>
      <c r="S717">
        <v>0.32501600000000003</v>
      </c>
    </row>
    <row r="718" spans="1:19">
      <c r="A718" s="12">
        <v>41134</v>
      </c>
      <c r="B718" s="14">
        <v>12</v>
      </c>
      <c r="C718" t="s">
        <v>54</v>
      </c>
      <c r="D718" t="s">
        <v>52</v>
      </c>
      <c r="E718" t="str">
        <f t="shared" si="11"/>
        <v>4113412Average Per PremiseAll</v>
      </c>
      <c r="F718">
        <v>1.670218</v>
      </c>
      <c r="G718">
        <v>1.7206840000000001</v>
      </c>
      <c r="H718">
        <v>1.690636</v>
      </c>
      <c r="I718">
        <v>87.204229999999995</v>
      </c>
      <c r="J718">
        <v>-0.13290070000000001</v>
      </c>
      <c r="K718">
        <v>-2.4565799999999999E-2</v>
      </c>
      <c r="L718" s="1">
        <v>5.04666E-2</v>
      </c>
      <c r="M718" s="1">
        <v>0.125499</v>
      </c>
      <c r="N718">
        <v>0.23383390000000001</v>
      </c>
      <c r="O718">
        <v>-0.1629495</v>
      </c>
      <c r="P718">
        <v>-5.4614599999999999E-2</v>
      </c>
      <c r="Q718">
        <v>2.04178E-2</v>
      </c>
      <c r="R718">
        <v>9.5450199999999999E-2</v>
      </c>
      <c r="S718">
        <v>0.2037851</v>
      </c>
    </row>
    <row r="719" spans="1:19">
      <c r="A719" s="12">
        <v>41134</v>
      </c>
      <c r="B719" s="14">
        <v>12</v>
      </c>
      <c r="C719" t="s">
        <v>56</v>
      </c>
      <c r="D719" t="s">
        <v>58</v>
      </c>
      <c r="E719" t="str">
        <f t="shared" si="11"/>
        <v>4113412Average Per Ton100% Cycling</v>
      </c>
      <c r="F719">
        <v>0.3362869</v>
      </c>
      <c r="G719">
        <v>0.34206769999999997</v>
      </c>
      <c r="H719">
        <v>0.32031290000000001</v>
      </c>
      <c r="I719">
        <v>86.708330000000004</v>
      </c>
      <c r="J719">
        <v>-0.1588743</v>
      </c>
      <c r="K719">
        <v>-6.1594700000000002E-2</v>
      </c>
      <c r="L719" s="1">
        <v>5.7808E-3</v>
      </c>
      <c r="M719" s="1">
        <v>7.3156299999999994E-2</v>
      </c>
      <c r="N719">
        <v>0.1704358</v>
      </c>
      <c r="O719">
        <v>-0.18062909999999999</v>
      </c>
      <c r="P719">
        <v>-8.3349500000000007E-2</v>
      </c>
      <c r="Q719">
        <v>-1.5973999999999999E-2</v>
      </c>
      <c r="R719">
        <v>5.1401500000000003E-2</v>
      </c>
      <c r="S719">
        <v>0.14868100000000001</v>
      </c>
    </row>
    <row r="720" spans="1:19">
      <c r="A720" s="12">
        <v>41134</v>
      </c>
      <c r="B720" s="14">
        <v>12</v>
      </c>
      <c r="C720" t="s">
        <v>56</v>
      </c>
      <c r="D720" t="s">
        <v>57</v>
      </c>
      <c r="E720" t="str">
        <f t="shared" si="11"/>
        <v>4113412Average Per Ton50% Cycling</v>
      </c>
      <c r="F720">
        <v>0.47748180000000001</v>
      </c>
      <c r="G720">
        <v>0.49713889999999999</v>
      </c>
      <c r="H720">
        <v>0.50729880000000005</v>
      </c>
      <c r="I720">
        <v>87.763440000000003</v>
      </c>
      <c r="J720">
        <v>-0.18481120000000001</v>
      </c>
      <c r="K720">
        <v>-6.4009700000000003E-2</v>
      </c>
      <c r="L720" s="1">
        <v>1.96571E-2</v>
      </c>
      <c r="M720" s="1">
        <v>0.1033239</v>
      </c>
      <c r="N720">
        <v>0.22412550000000001</v>
      </c>
      <c r="O720">
        <v>-0.17465130000000001</v>
      </c>
      <c r="P720">
        <v>-5.3849800000000003E-2</v>
      </c>
      <c r="Q720">
        <v>2.9817E-2</v>
      </c>
      <c r="R720">
        <v>0.1134838</v>
      </c>
      <c r="S720">
        <v>0.2342854</v>
      </c>
    </row>
    <row r="721" spans="1:19">
      <c r="A721" s="12">
        <v>41134</v>
      </c>
      <c r="B721" s="14">
        <v>12</v>
      </c>
      <c r="C721" t="s">
        <v>56</v>
      </c>
      <c r="D721" t="s">
        <v>52</v>
      </c>
      <c r="E721" t="str">
        <f t="shared" si="11"/>
        <v>4113412Average Per TonAll</v>
      </c>
      <c r="F721">
        <v>0.40264850000000002</v>
      </c>
      <c r="G721">
        <v>0.41495110000000002</v>
      </c>
      <c r="H721">
        <v>0.40819630000000001</v>
      </c>
      <c r="I721">
        <v>87.204229999999995</v>
      </c>
      <c r="J721">
        <v>-0.17106460000000001</v>
      </c>
      <c r="K721">
        <v>-6.2729699999999999E-2</v>
      </c>
      <c r="L721" s="1">
        <v>1.23027E-2</v>
      </c>
      <c r="M721" s="1">
        <v>8.7335099999999999E-2</v>
      </c>
      <c r="N721">
        <v>0.19567000000000001</v>
      </c>
      <c r="O721">
        <v>-0.17781949999999999</v>
      </c>
      <c r="P721">
        <v>-6.9484599999999994E-2</v>
      </c>
      <c r="Q721">
        <v>5.5478000000000003E-3</v>
      </c>
      <c r="R721">
        <v>8.0580200000000005E-2</v>
      </c>
      <c r="S721">
        <v>0.1889151</v>
      </c>
    </row>
    <row r="722" spans="1:19">
      <c r="A722" s="12">
        <v>41134</v>
      </c>
      <c r="B722" s="14">
        <v>13</v>
      </c>
      <c r="C722" t="s">
        <v>63</v>
      </c>
      <c r="D722" t="s">
        <v>58</v>
      </c>
      <c r="E722" t="str">
        <f t="shared" si="11"/>
        <v>4113413Aggregate100% Cycling</v>
      </c>
      <c r="F722">
        <v>18.859110000000001</v>
      </c>
      <c r="G722">
        <v>20.531269999999999</v>
      </c>
      <c r="H722">
        <v>19.225529999999999</v>
      </c>
      <c r="I722">
        <v>87.566419999999994</v>
      </c>
      <c r="J722">
        <v>-0.45854</v>
      </c>
      <c r="K722">
        <v>0.80029830000000002</v>
      </c>
      <c r="L722" s="1">
        <v>1.672166</v>
      </c>
      <c r="M722" s="1">
        <v>2.5440330000000002</v>
      </c>
      <c r="N722">
        <v>3.8028719999999998</v>
      </c>
      <c r="O722">
        <v>-1.7642869999999999</v>
      </c>
      <c r="P722">
        <v>-0.50544860000000003</v>
      </c>
      <c r="Q722">
        <v>0.36641899999999999</v>
      </c>
      <c r="R722">
        <v>1.2382869999999999</v>
      </c>
      <c r="S722">
        <v>2.497125</v>
      </c>
    </row>
    <row r="723" spans="1:19">
      <c r="A723" s="12">
        <v>41134</v>
      </c>
      <c r="B723" s="14">
        <v>13</v>
      </c>
      <c r="C723" t="s">
        <v>63</v>
      </c>
      <c r="D723" t="s">
        <v>57</v>
      </c>
      <c r="E723" t="str">
        <f t="shared" si="11"/>
        <v>4113413Aggregate50% Cycling</v>
      </c>
      <c r="F723">
        <v>23.566490000000002</v>
      </c>
      <c r="G723">
        <v>24.404890000000002</v>
      </c>
      <c r="H723">
        <v>24.903639999999999</v>
      </c>
      <c r="I723">
        <v>88.903660000000002</v>
      </c>
      <c r="J723">
        <v>-1.481122</v>
      </c>
      <c r="K723">
        <v>-0.1107288</v>
      </c>
      <c r="L723" s="1">
        <v>0.83840159999999997</v>
      </c>
      <c r="M723" s="1">
        <v>1.7875319999999999</v>
      </c>
      <c r="N723">
        <v>3.1579250000000001</v>
      </c>
      <c r="O723">
        <v>-0.98236789999999996</v>
      </c>
      <c r="P723">
        <v>0.38802550000000002</v>
      </c>
      <c r="Q723">
        <v>1.337156</v>
      </c>
      <c r="R723">
        <v>2.286286</v>
      </c>
      <c r="S723">
        <v>3.656679</v>
      </c>
    </row>
    <row r="724" spans="1:19">
      <c r="A724" s="12">
        <v>41134</v>
      </c>
      <c r="B724" s="14">
        <v>13</v>
      </c>
      <c r="C724" t="s">
        <v>63</v>
      </c>
      <c r="D724" t="s">
        <v>52</v>
      </c>
      <c r="E724" t="str">
        <f t="shared" si="11"/>
        <v>4113413AggregateAll</v>
      </c>
      <c r="F724">
        <v>42.491120000000002</v>
      </c>
      <c r="G724">
        <v>44.995989999999999</v>
      </c>
      <c r="H724">
        <v>44.204050000000002</v>
      </c>
      <c r="I724">
        <v>88.194919999999996</v>
      </c>
      <c r="J724">
        <v>-1.9496039999999999</v>
      </c>
      <c r="K724">
        <v>0.68213880000000005</v>
      </c>
      <c r="L724" s="1">
        <v>2.5048750000000002</v>
      </c>
      <c r="M724" s="1">
        <v>4.3276120000000002</v>
      </c>
      <c r="N724">
        <v>6.9593540000000003</v>
      </c>
      <c r="O724">
        <v>-2.7415479999999999</v>
      </c>
      <c r="P724">
        <v>-0.1098059</v>
      </c>
      <c r="Q724">
        <v>1.712931</v>
      </c>
      <c r="R724">
        <v>3.5356679999999998</v>
      </c>
      <c r="S724">
        <v>6.1674090000000001</v>
      </c>
    </row>
    <row r="725" spans="1:19">
      <c r="A725" s="12">
        <v>41134</v>
      </c>
      <c r="B725" s="14">
        <v>13</v>
      </c>
      <c r="C725" t="s">
        <v>55</v>
      </c>
      <c r="D725" t="s">
        <v>58</v>
      </c>
      <c r="E725" t="str">
        <f t="shared" si="11"/>
        <v>4113413Average Per Device100% Cycling</v>
      </c>
      <c r="F725">
        <v>1.3006059999999999</v>
      </c>
      <c r="G725">
        <v>1.4159250000000001</v>
      </c>
      <c r="H725">
        <v>1.3258749999999999</v>
      </c>
      <c r="I725">
        <v>87.566419999999994</v>
      </c>
      <c r="J725">
        <v>-5.8615399999999998E-2</v>
      </c>
      <c r="K725">
        <v>4.4146900000000003E-2</v>
      </c>
      <c r="L725" s="1">
        <v>0.1153197</v>
      </c>
      <c r="M725" s="1">
        <v>0.18649260000000001</v>
      </c>
      <c r="N725">
        <v>0.28925489999999998</v>
      </c>
      <c r="O725">
        <v>-0.1486653</v>
      </c>
      <c r="P725">
        <v>-4.5902999999999999E-2</v>
      </c>
      <c r="Q725">
        <v>2.5269900000000001E-2</v>
      </c>
      <c r="R725">
        <v>9.6442700000000006E-2</v>
      </c>
      <c r="S725">
        <v>0.19920499999999999</v>
      </c>
    </row>
    <row r="726" spans="1:19">
      <c r="A726" s="12">
        <v>41134</v>
      </c>
      <c r="B726" s="14">
        <v>13</v>
      </c>
      <c r="C726" t="s">
        <v>55</v>
      </c>
      <c r="D726" t="s">
        <v>57</v>
      </c>
      <c r="E726" t="str">
        <f t="shared" si="11"/>
        <v>4113413Average Per Device50% Cycling</v>
      </c>
      <c r="F726">
        <v>1.8948290000000001</v>
      </c>
      <c r="G726">
        <v>1.96224</v>
      </c>
      <c r="H726">
        <v>2.0023409999999999</v>
      </c>
      <c r="I726">
        <v>88.903660000000002</v>
      </c>
      <c r="J726">
        <v>-0.14981420000000001</v>
      </c>
      <c r="K726">
        <v>-2.1476200000000001E-2</v>
      </c>
      <c r="L726" s="1">
        <v>6.7410300000000006E-2</v>
      </c>
      <c r="M726" s="1">
        <v>0.15629689999999999</v>
      </c>
      <c r="N726">
        <v>0.28463490000000002</v>
      </c>
      <c r="O726">
        <v>-0.1097125</v>
      </c>
      <c r="P726">
        <v>1.86255E-2</v>
      </c>
      <c r="Q726">
        <v>0.107512</v>
      </c>
      <c r="R726">
        <v>0.1963985</v>
      </c>
      <c r="S726">
        <v>0.32473649999999998</v>
      </c>
    </row>
    <row r="727" spans="1:19">
      <c r="A727" s="12">
        <v>41134</v>
      </c>
      <c r="B727" s="14">
        <v>13</v>
      </c>
      <c r="C727" t="s">
        <v>55</v>
      </c>
      <c r="D727" t="s">
        <v>52</v>
      </c>
      <c r="E727" t="str">
        <f t="shared" si="11"/>
        <v>4113413Average Per DeviceAll</v>
      </c>
      <c r="F727">
        <v>1.5798909999999999</v>
      </c>
      <c r="G727">
        <v>1.672693</v>
      </c>
      <c r="H727">
        <v>1.6438140000000001</v>
      </c>
      <c r="I727">
        <v>88.194919999999996</v>
      </c>
      <c r="J727">
        <v>-0.1014789</v>
      </c>
      <c r="K727">
        <v>1.3304E-2</v>
      </c>
      <c r="L727" s="1">
        <v>9.2802300000000004E-2</v>
      </c>
      <c r="M727" s="1">
        <v>0.1723006</v>
      </c>
      <c r="N727">
        <v>0.28708349999999999</v>
      </c>
      <c r="O727">
        <v>-0.13035749999999999</v>
      </c>
      <c r="P727">
        <v>-1.5574599999999999E-2</v>
      </c>
      <c r="Q727">
        <v>6.39237E-2</v>
      </c>
      <c r="R727">
        <v>0.14342199999999999</v>
      </c>
      <c r="S727">
        <v>0.25820480000000001</v>
      </c>
    </row>
    <row r="728" spans="1:19">
      <c r="A728" s="12">
        <v>41134</v>
      </c>
      <c r="B728" s="14">
        <v>13</v>
      </c>
      <c r="C728" t="s">
        <v>54</v>
      </c>
      <c r="D728" t="s">
        <v>58</v>
      </c>
      <c r="E728" t="str">
        <f t="shared" si="11"/>
        <v>4113413Average Per Premise100% Cycling</v>
      </c>
      <c r="F728">
        <v>1.5395190000000001</v>
      </c>
      <c r="G728">
        <v>1.6760219999999999</v>
      </c>
      <c r="H728">
        <v>1.569431</v>
      </c>
      <c r="I728">
        <v>87.566419999999994</v>
      </c>
      <c r="J728">
        <v>-3.7431800000000001E-2</v>
      </c>
      <c r="K728">
        <v>6.53305E-2</v>
      </c>
      <c r="L728" s="1">
        <v>0.13650329999999999</v>
      </c>
      <c r="M728" s="1">
        <v>0.20767620000000001</v>
      </c>
      <c r="N728">
        <v>0.31043850000000001</v>
      </c>
      <c r="O728">
        <v>-0.1440234</v>
      </c>
      <c r="P728">
        <v>-4.1261100000000002E-2</v>
      </c>
      <c r="Q728">
        <v>2.9911799999999999E-2</v>
      </c>
      <c r="R728">
        <v>0.1010846</v>
      </c>
      <c r="S728">
        <v>0.2038469</v>
      </c>
    </row>
    <row r="729" spans="1:19">
      <c r="A729" s="12">
        <v>41134</v>
      </c>
      <c r="B729" s="14">
        <v>13</v>
      </c>
      <c r="C729" t="s">
        <v>54</v>
      </c>
      <c r="D729" t="s">
        <v>57</v>
      </c>
      <c r="E729" t="str">
        <f t="shared" si="11"/>
        <v>4113413Average Per Premise50% Cycling</v>
      </c>
      <c r="F729">
        <v>2.2070129999999999</v>
      </c>
      <c r="G729">
        <v>2.2855300000000001</v>
      </c>
      <c r="H729">
        <v>2.332239</v>
      </c>
      <c r="I729">
        <v>88.903660000000002</v>
      </c>
      <c r="J729">
        <v>-0.13870779999999999</v>
      </c>
      <c r="K729">
        <v>-1.03698E-2</v>
      </c>
      <c r="L729" s="1">
        <v>7.8516699999999995E-2</v>
      </c>
      <c r="M729" s="1">
        <v>0.1674033</v>
      </c>
      <c r="N729">
        <v>0.29574129999999998</v>
      </c>
      <c r="O729">
        <v>-9.1999200000000003E-2</v>
      </c>
      <c r="P729">
        <v>3.6338799999999997E-2</v>
      </c>
      <c r="Q729">
        <v>0.12522530000000001</v>
      </c>
      <c r="R729">
        <v>0.21411179999999999</v>
      </c>
      <c r="S729">
        <v>0.34244980000000003</v>
      </c>
    </row>
    <row r="730" spans="1:19">
      <c r="A730" s="12">
        <v>41134</v>
      </c>
      <c r="B730" s="14">
        <v>13</v>
      </c>
      <c r="C730" t="s">
        <v>54</v>
      </c>
      <c r="D730" t="s">
        <v>52</v>
      </c>
      <c r="E730" t="str">
        <f t="shared" si="11"/>
        <v>4113413Average Per PremiseAll</v>
      </c>
      <c r="F730">
        <v>1.8532409999999999</v>
      </c>
      <c r="G730">
        <v>1.962491</v>
      </c>
      <c r="H730">
        <v>1.9279500000000001</v>
      </c>
      <c r="I730">
        <v>88.194919999999996</v>
      </c>
      <c r="J730">
        <v>-8.5031599999999999E-2</v>
      </c>
      <c r="K730">
        <v>2.9751300000000001E-2</v>
      </c>
      <c r="L730" s="1">
        <v>0.1092496</v>
      </c>
      <c r="M730" s="1">
        <v>0.1887479</v>
      </c>
      <c r="N730">
        <v>0.30353079999999999</v>
      </c>
      <c r="O730">
        <v>-0.1195721</v>
      </c>
      <c r="P730">
        <v>-4.7892000000000004E-3</v>
      </c>
      <c r="Q730">
        <v>7.4709100000000001E-2</v>
      </c>
      <c r="R730">
        <v>0.15420739999999999</v>
      </c>
      <c r="S730">
        <v>0.26899030000000002</v>
      </c>
    </row>
    <row r="731" spans="1:19">
      <c r="A731" s="12">
        <v>41134</v>
      </c>
      <c r="B731" s="14">
        <v>13</v>
      </c>
      <c r="C731" t="s">
        <v>56</v>
      </c>
      <c r="D731" t="s">
        <v>58</v>
      </c>
      <c r="E731" t="str">
        <f t="shared" si="11"/>
        <v>4113413Average Per Ton100% Cycling</v>
      </c>
      <c r="F731">
        <v>0.35965970000000003</v>
      </c>
      <c r="G731">
        <v>0.39154939999999999</v>
      </c>
      <c r="H731">
        <v>0.36664770000000002</v>
      </c>
      <c r="I731">
        <v>87.566419999999994</v>
      </c>
      <c r="J731">
        <v>-0.14204549999999999</v>
      </c>
      <c r="K731">
        <v>-3.9283199999999997E-2</v>
      </c>
      <c r="L731" s="1">
        <v>3.18897E-2</v>
      </c>
      <c r="M731" s="1">
        <v>0.1030625</v>
      </c>
      <c r="N731">
        <v>0.20582490000000001</v>
      </c>
      <c r="O731">
        <v>-0.16694719999999999</v>
      </c>
      <c r="P731">
        <v>-6.4184900000000003E-2</v>
      </c>
      <c r="Q731">
        <v>6.9879E-3</v>
      </c>
      <c r="R731">
        <v>7.8160800000000002E-2</v>
      </c>
      <c r="S731">
        <v>0.1809231</v>
      </c>
    </row>
    <row r="732" spans="1:19">
      <c r="A732" s="12">
        <v>41134</v>
      </c>
      <c r="B732" s="14">
        <v>13</v>
      </c>
      <c r="C732" t="s">
        <v>56</v>
      </c>
      <c r="D732" t="s">
        <v>57</v>
      </c>
      <c r="E732" t="str">
        <f t="shared" si="11"/>
        <v>4113413Average Per Ton50% Cycling</v>
      </c>
      <c r="F732">
        <v>0.54589589999999999</v>
      </c>
      <c r="G732">
        <v>0.56531670000000001</v>
      </c>
      <c r="H732">
        <v>0.57686979999999999</v>
      </c>
      <c r="I732">
        <v>88.903660000000002</v>
      </c>
      <c r="J732">
        <v>-0.1978038</v>
      </c>
      <c r="K732">
        <v>-6.9465700000000005E-2</v>
      </c>
      <c r="L732" s="1">
        <v>1.9420799999999998E-2</v>
      </c>
      <c r="M732" s="1">
        <v>0.1083073</v>
      </c>
      <c r="N732">
        <v>0.23664540000000001</v>
      </c>
      <c r="O732">
        <v>-0.18625059999999999</v>
      </c>
      <c r="P732">
        <v>-5.7912600000000002E-2</v>
      </c>
      <c r="Q732">
        <v>3.0974000000000002E-2</v>
      </c>
      <c r="R732">
        <v>0.11986049999999999</v>
      </c>
      <c r="S732">
        <v>0.24819849999999999</v>
      </c>
    </row>
    <row r="733" spans="1:19">
      <c r="A733" s="12">
        <v>41134</v>
      </c>
      <c r="B733" s="14">
        <v>13</v>
      </c>
      <c r="C733" t="s">
        <v>56</v>
      </c>
      <c r="D733" t="s">
        <v>52</v>
      </c>
      <c r="E733" t="str">
        <f t="shared" si="11"/>
        <v>4113413Average Per TonAll</v>
      </c>
      <c r="F733">
        <v>0.4471907</v>
      </c>
      <c r="G733">
        <v>0.47321999999999997</v>
      </c>
      <c r="H733">
        <v>0.46545209999999998</v>
      </c>
      <c r="I733">
        <v>88.194919999999996</v>
      </c>
      <c r="J733">
        <v>-0.16825190000000001</v>
      </c>
      <c r="K733">
        <v>-5.3469000000000003E-2</v>
      </c>
      <c r="L733" s="1">
        <v>2.6029299999999998E-2</v>
      </c>
      <c r="M733" s="1">
        <v>0.1055276</v>
      </c>
      <c r="N733">
        <v>0.22031049999999999</v>
      </c>
      <c r="O733">
        <v>-0.1760198</v>
      </c>
      <c r="P733">
        <v>-6.1236899999999997E-2</v>
      </c>
      <c r="Q733">
        <v>1.8261400000000001E-2</v>
      </c>
      <c r="R733">
        <v>9.7759700000000005E-2</v>
      </c>
      <c r="S733">
        <v>0.2125426</v>
      </c>
    </row>
    <row r="734" spans="1:19">
      <c r="A734" s="12">
        <v>41134</v>
      </c>
      <c r="B734" s="14">
        <v>14</v>
      </c>
      <c r="C734" t="s">
        <v>63</v>
      </c>
      <c r="D734" t="s">
        <v>58</v>
      </c>
      <c r="E734" t="str">
        <f t="shared" si="11"/>
        <v>4113414Aggregate100% Cycling</v>
      </c>
      <c r="F734">
        <v>15.07952</v>
      </c>
      <c r="G734">
        <v>23.705010000000001</v>
      </c>
      <c r="H734">
        <v>22.197420000000001</v>
      </c>
      <c r="I734">
        <v>87.934619999999995</v>
      </c>
      <c r="J734">
        <v>6.5495859999999997</v>
      </c>
      <c r="K734">
        <v>7.7760449999999999</v>
      </c>
      <c r="L734" s="1">
        <v>8.6254869999999997</v>
      </c>
      <c r="M734" s="1">
        <v>9.4749280000000002</v>
      </c>
      <c r="N734">
        <v>10.70139</v>
      </c>
      <c r="O734">
        <v>5.0419980000000004</v>
      </c>
      <c r="P734">
        <v>6.2684569999999997</v>
      </c>
      <c r="Q734">
        <v>7.1178980000000003</v>
      </c>
      <c r="R734">
        <v>7.9673389999999999</v>
      </c>
      <c r="S734">
        <v>9.1937979999999992</v>
      </c>
    </row>
    <row r="735" spans="1:19">
      <c r="A735" s="12">
        <v>41134</v>
      </c>
      <c r="B735" s="14">
        <v>14</v>
      </c>
      <c r="C735" t="s">
        <v>63</v>
      </c>
      <c r="D735" t="s">
        <v>57</v>
      </c>
      <c r="E735" t="str">
        <f t="shared" si="11"/>
        <v>4113414Aggregate50% Cycling</v>
      </c>
      <c r="F735">
        <v>19.842410000000001</v>
      </c>
      <c r="G735">
        <v>27.013670000000001</v>
      </c>
      <c r="H735">
        <v>27.565740000000002</v>
      </c>
      <c r="I735">
        <v>89.147570000000002</v>
      </c>
      <c r="J735">
        <v>4.9663589999999997</v>
      </c>
      <c r="K735">
        <v>6.2690340000000004</v>
      </c>
      <c r="L735" s="1">
        <v>7.1712629999999997</v>
      </c>
      <c r="M735" s="1">
        <v>8.0734919999999999</v>
      </c>
      <c r="N735">
        <v>9.3761679999999998</v>
      </c>
      <c r="O735">
        <v>5.5184280000000001</v>
      </c>
      <c r="P735">
        <v>6.8211029999999999</v>
      </c>
      <c r="Q735">
        <v>7.7233320000000001</v>
      </c>
      <c r="R735">
        <v>8.6255609999999994</v>
      </c>
      <c r="S735">
        <v>9.9282369999999993</v>
      </c>
    </row>
    <row r="736" spans="1:19">
      <c r="A736" s="12">
        <v>41134</v>
      </c>
      <c r="B736" s="14">
        <v>14</v>
      </c>
      <c r="C736" t="s">
        <v>63</v>
      </c>
      <c r="D736" t="s">
        <v>52</v>
      </c>
      <c r="E736" t="str">
        <f t="shared" si="11"/>
        <v>4113414AggregateAll</v>
      </c>
      <c r="F736">
        <v>34.983499999999999</v>
      </c>
      <c r="G736">
        <v>50.777059999999999</v>
      </c>
      <c r="H736">
        <v>49.838700000000003</v>
      </c>
      <c r="I736">
        <v>88.504710000000003</v>
      </c>
      <c r="J736">
        <v>11.509119999999999</v>
      </c>
      <c r="K736">
        <v>14.0404</v>
      </c>
      <c r="L736" s="1">
        <v>15.793559999999999</v>
      </c>
      <c r="M736" s="1">
        <v>17.546710000000001</v>
      </c>
      <c r="N736">
        <v>20.077999999999999</v>
      </c>
      <c r="O736">
        <v>10.57075</v>
      </c>
      <c r="P736">
        <v>13.102040000000001</v>
      </c>
      <c r="Q736">
        <v>14.85519</v>
      </c>
      <c r="R736">
        <v>16.608350000000002</v>
      </c>
      <c r="S736">
        <v>19.13963</v>
      </c>
    </row>
    <row r="737" spans="1:19">
      <c r="A737" s="12">
        <v>41134</v>
      </c>
      <c r="B737" s="14">
        <v>14</v>
      </c>
      <c r="C737" t="s">
        <v>55</v>
      </c>
      <c r="D737" t="s">
        <v>58</v>
      </c>
      <c r="E737" t="str">
        <f t="shared" si="11"/>
        <v>4113414Average Per Device100% Cycling</v>
      </c>
      <c r="F737">
        <v>1.039949</v>
      </c>
      <c r="G737">
        <v>1.6348</v>
      </c>
      <c r="H737">
        <v>1.5308299999999999</v>
      </c>
      <c r="I737">
        <v>87.934619999999995</v>
      </c>
      <c r="J737">
        <v>0.42538969999999998</v>
      </c>
      <c r="K737">
        <v>0.5255088</v>
      </c>
      <c r="L737" s="1">
        <v>0.59485089999999996</v>
      </c>
      <c r="M737" s="1">
        <v>0.66419300000000003</v>
      </c>
      <c r="N737">
        <v>0.76431210000000005</v>
      </c>
      <c r="O737">
        <v>0.32141969999999997</v>
      </c>
      <c r="P737">
        <v>0.42153879999999999</v>
      </c>
      <c r="Q737">
        <v>0.49088100000000001</v>
      </c>
      <c r="R737">
        <v>0.56022309999999997</v>
      </c>
      <c r="S737">
        <v>0.66034219999999999</v>
      </c>
    </row>
    <row r="738" spans="1:19">
      <c r="A738" s="12">
        <v>41134</v>
      </c>
      <c r="B738" s="14">
        <v>14</v>
      </c>
      <c r="C738" t="s">
        <v>55</v>
      </c>
      <c r="D738" t="s">
        <v>57</v>
      </c>
      <c r="E738" t="str">
        <f t="shared" si="11"/>
        <v>4113414Average Per Device50% Cycling</v>
      </c>
      <c r="F738">
        <v>1.5953999999999999</v>
      </c>
      <c r="G738">
        <v>2.1719949999999999</v>
      </c>
      <c r="H738">
        <v>2.216383</v>
      </c>
      <c r="I738">
        <v>89.147570000000002</v>
      </c>
      <c r="J738">
        <v>0.37010460000000001</v>
      </c>
      <c r="K738">
        <v>0.4921007</v>
      </c>
      <c r="L738" s="1">
        <v>0.57659490000000002</v>
      </c>
      <c r="M738" s="1">
        <v>0.66108909999999999</v>
      </c>
      <c r="N738">
        <v>0.78308529999999998</v>
      </c>
      <c r="O738">
        <v>0.41449279999999999</v>
      </c>
      <c r="P738">
        <v>0.53648910000000005</v>
      </c>
      <c r="Q738">
        <v>0.62098319999999996</v>
      </c>
      <c r="R738">
        <v>0.70547740000000003</v>
      </c>
      <c r="S738">
        <v>0.82747360000000003</v>
      </c>
    </row>
    <row r="739" spans="1:19">
      <c r="A739" s="12">
        <v>41134</v>
      </c>
      <c r="B739" s="14">
        <v>14</v>
      </c>
      <c r="C739" t="s">
        <v>55</v>
      </c>
      <c r="D739" t="s">
        <v>52</v>
      </c>
      <c r="E739" t="str">
        <f t="shared" si="11"/>
        <v>4113414Average Per DeviceAll</v>
      </c>
      <c r="F739">
        <v>1.3010109999999999</v>
      </c>
      <c r="G739">
        <v>1.8872819999999999</v>
      </c>
      <c r="H739">
        <v>1.85304</v>
      </c>
      <c r="I739">
        <v>88.504710000000003</v>
      </c>
      <c r="J739">
        <v>0.39940569999999997</v>
      </c>
      <c r="K739">
        <v>0.50980700000000001</v>
      </c>
      <c r="L739" s="1">
        <v>0.58627059999999998</v>
      </c>
      <c r="M739" s="1">
        <v>0.66273420000000005</v>
      </c>
      <c r="N739">
        <v>0.77313549999999998</v>
      </c>
      <c r="O739">
        <v>0.36516409999999999</v>
      </c>
      <c r="P739">
        <v>0.47556540000000003</v>
      </c>
      <c r="Q739">
        <v>0.55202899999999999</v>
      </c>
      <c r="R739">
        <v>0.62849259999999996</v>
      </c>
      <c r="S739">
        <v>0.73889400000000005</v>
      </c>
    </row>
    <row r="740" spans="1:19">
      <c r="A740" s="12">
        <v>41134</v>
      </c>
      <c r="B740" s="14">
        <v>14</v>
      </c>
      <c r="C740" t="s">
        <v>54</v>
      </c>
      <c r="D740" t="s">
        <v>58</v>
      </c>
      <c r="E740" t="str">
        <f t="shared" si="11"/>
        <v>4113414Average Per Premise100% Cycling</v>
      </c>
      <c r="F740">
        <v>1.2309810000000001</v>
      </c>
      <c r="G740">
        <v>1.935103</v>
      </c>
      <c r="H740">
        <v>1.8120339999999999</v>
      </c>
      <c r="I740">
        <v>87.934619999999995</v>
      </c>
      <c r="J740">
        <v>0.53466009999999997</v>
      </c>
      <c r="K740">
        <v>0.63477919999999999</v>
      </c>
      <c r="L740" s="1">
        <v>0.70412140000000001</v>
      </c>
      <c r="M740" s="1">
        <v>0.77346349999999997</v>
      </c>
      <c r="N740">
        <v>0.87358259999999999</v>
      </c>
      <c r="O740">
        <v>0.4115917</v>
      </c>
      <c r="P740">
        <v>0.51171080000000002</v>
      </c>
      <c r="Q740">
        <v>0.58105289999999998</v>
      </c>
      <c r="R740">
        <v>0.65039499999999995</v>
      </c>
      <c r="S740">
        <v>0.75051409999999996</v>
      </c>
    </row>
    <row r="741" spans="1:19">
      <c r="A741" s="12">
        <v>41134</v>
      </c>
      <c r="B741" s="14">
        <v>14</v>
      </c>
      <c r="C741" t="s">
        <v>54</v>
      </c>
      <c r="D741" t="s">
        <v>57</v>
      </c>
      <c r="E741" t="str">
        <f t="shared" si="11"/>
        <v>4113414Average Per Premise50% Cycling</v>
      </c>
      <c r="F741">
        <v>1.8582510000000001</v>
      </c>
      <c r="G741">
        <v>2.5298440000000002</v>
      </c>
      <c r="H741">
        <v>2.5815450000000002</v>
      </c>
      <c r="I741">
        <v>89.147570000000002</v>
      </c>
      <c r="J741">
        <v>0.46510200000000002</v>
      </c>
      <c r="K741">
        <v>0.58709820000000001</v>
      </c>
      <c r="L741" s="1">
        <v>0.67159239999999998</v>
      </c>
      <c r="M741" s="1">
        <v>0.75608649999999999</v>
      </c>
      <c r="N741">
        <v>0.87808280000000005</v>
      </c>
      <c r="O741">
        <v>0.51680349999999997</v>
      </c>
      <c r="P741">
        <v>0.63879969999999997</v>
      </c>
      <c r="Q741">
        <v>0.72329390000000005</v>
      </c>
      <c r="R741">
        <v>0.80778810000000001</v>
      </c>
      <c r="S741">
        <v>0.92978430000000001</v>
      </c>
    </row>
    <row r="742" spans="1:19">
      <c r="A742" s="12">
        <v>41134</v>
      </c>
      <c r="B742" s="14">
        <v>14</v>
      </c>
      <c r="C742" t="s">
        <v>54</v>
      </c>
      <c r="D742" t="s">
        <v>52</v>
      </c>
      <c r="E742" t="str">
        <f t="shared" si="11"/>
        <v>4113414Average Per PremiseAll</v>
      </c>
      <c r="F742">
        <v>1.525798</v>
      </c>
      <c r="G742">
        <v>2.2146309999999998</v>
      </c>
      <c r="H742">
        <v>2.173705</v>
      </c>
      <c r="I742">
        <v>88.504710000000003</v>
      </c>
      <c r="J742">
        <v>0.50196779999999996</v>
      </c>
      <c r="K742">
        <v>0.6123691</v>
      </c>
      <c r="L742" s="1">
        <v>0.68883269999999996</v>
      </c>
      <c r="M742" s="1">
        <v>0.76529630000000004</v>
      </c>
      <c r="N742">
        <v>0.87569770000000002</v>
      </c>
      <c r="O742">
        <v>0.46104119999999998</v>
      </c>
      <c r="P742">
        <v>0.57144260000000002</v>
      </c>
      <c r="Q742">
        <v>0.64790619999999999</v>
      </c>
      <c r="R742">
        <v>0.72436979999999995</v>
      </c>
      <c r="S742">
        <v>0.83477109999999999</v>
      </c>
    </row>
    <row r="743" spans="1:19">
      <c r="A743" s="12">
        <v>41134</v>
      </c>
      <c r="B743" s="14">
        <v>14</v>
      </c>
      <c r="C743" t="s">
        <v>56</v>
      </c>
      <c r="D743" t="s">
        <v>58</v>
      </c>
      <c r="E743" t="str">
        <f t="shared" si="11"/>
        <v>4113414Average Per Ton100% Cycling</v>
      </c>
      <c r="F743">
        <v>0.28757969999999999</v>
      </c>
      <c r="G743">
        <v>0.45207530000000001</v>
      </c>
      <c r="H743">
        <v>0.42332429999999999</v>
      </c>
      <c r="I743">
        <v>87.934619999999995</v>
      </c>
      <c r="J743">
        <v>-4.9655999999999997E-3</v>
      </c>
      <c r="K743">
        <v>9.5153399999999999E-2</v>
      </c>
      <c r="L743" s="1">
        <v>0.16449559999999999</v>
      </c>
      <c r="M743" s="1">
        <v>0.23383780000000001</v>
      </c>
      <c r="N743">
        <v>0.3339568</v>
      </c>
      <c r="O743">
        <v>-3.3716700000000002E-2</v>
      </c>
      <c r="P743">
        <v>6.64024E-2</v>
      </c>
      <c r="Q743">
        <v>0.13574459999999999</v>
      </c>
      <c r="R743">
        <v>0.20508670000000001</v>
      </c>
      <c r="S743">
        <v>0.30520580000000003</v>
      </c>
    </row>
    <row r="744" spans="1:19">
      <c r="A744" s="12">
        <v>41134</v>
      </c>
      <c r="B744" s="14">
        <v>14</v>
      </c>
      <c r="C744" t="s">
        <v>56</v>
      </c>
      <c r="D744" t="s">
        <v>57</v>
      </c>
      <c r="E744" t="str">
        <f t="shared" si="11"/>
        <v>4113414Average Per Ton50% Cycling</v>
      </c>
      <c r="F744">
        <v>0.45963100000000001</v>
      </c>
      <c r="G744">
        <v>0.62574669999999999</v>
      </c>
      <c r="H744">
        <v>0.63853479999999996</v>
      </c>
      <c r="I744">
        <v>89.147570000000002</v>
      </c>
      <c r="J744">
        <v>-4.0374699999999999E-2</v>
      </c>
      <c r="K744">
        <v>8.16215E-2</v>
      </c>
      <c r="L744" s="1">
        <v>0.16611570000000001</v>
      </c>
      <c r="M744" s="1">
        <v>0.2506099</v>
      </c>
      <c r="N744">
        <v>0.3726061</v>
      </c>
      <c r="O744">
        <v>-2.7586599999999999E-2</v>
      </c>
      <c r="P744">
        <v>9.4409599999999996E-2</v>
      </c>
      <c r="Q744">
        <v>0.1789038</v>
      </c>
      <c r="R744">
        <v>0.26339800000000002</v>
      </c>
      <c r="S744">
        <v>0.38539420000000002</v>
      </c>
    </row>
    <row r="745" spans="1:19">
      <c r="A745" s="12">
        <v>41134</v>
      </c>
      <c r="B745" s="14">
        <v>14</v>
      </c>
      <c r="C745" t="s">
        <v>56</v>
      </c>
      <c r="D745" t="s">
        <v>52</v>
      </c>
      <c r="E745" t="str">
        <f t="shared" si="11"/>
        <v>4113414Average Per TonAll</v>
      </c>
      <c r="F745">
        <v>0.36844379999999999</v>
      </c>
      <c r="G745">
        <v>0.53370090000000003</v>
      </c>
      <c r="H745">
        <v>0.52447319999999997</v>
      </c>
      <c r="I745">
        <v>88.504710000000003</v>
      </c>
      <c r="J745">
        <v>-2.1607899999999999E-2</v>
      </c>
      <c r="K745">
        <v>8.8793399999999995E-2</v>
      </c>
      <c r="L745" s="1">
        <v>0.16525699999999999</v>
      </c>
      <c r="M745" s="1">
        <v>0.24172070000000001</v>
      </c>
      <c r="N745">
        <v>0.35212199999999999</v>
      </c>
      <c r="O745">
        <v>-3.0835499999999998E-2</v>
      </c>
      <c r="P745">
        <v>7.9565800000000006E-2</v>
      </c>
      <c r="Q745">
        <v>0.15602940000000001</v>
      </c>
      <c r="R745">
        <v>0.23249300000000001</v>
      </c>
      <c r="S745">
        <v>0.34289429999999999</v>
      </c>
    </row>
    <row r="746" spans="1:19">
      <c r="A746" s="12">
        <v>41134</v>
      </c>
      <c r="B746" s="14">
        <v>15</v>
      </c>
      <c r="C746" t="s">
        <v>63</v>
      </c>
      <c r="D746" t="s">
        <v>58</v>
      </c>
      <c r="E746" t="str">
        <f t="shared" si="11"/>
        <v>4113415Aggregate100% Cycling</v>
      </c>
      <c r="F746">
        <v>13.340920000000001</v>
      </c>
      <c r="G746">
        <v>25.32761</v>
      </c>
      <c r="H746">
        <v>23.716819999999998</v>
      </c>
      <c r="I746">
        <v>88.87518</v>
      </c>
      <c r="J746">
        <v>9.9357120000000005</v>
      </c>
      <c r="K746">
        <v>11.14744</v>
      </c>
      <c r="L746" s="1">
        <v>11.986689999999999</v>
      </c>
      <c r="M746" s="1">
        <v>12.82593</v>
      </c>
      <c r="N746">
        <v>14.037660000000001</v>
      </c>
      <c r="O746">
        <v>8.3249289999999991</v>
      </c>
      <c r="P746">
        <v>9.5366610000000005</v>
      </c>
      <c r="Q746">
        <v>10.3759</v>
      </c>
      <c r="R746">
        <v>11.21515</v>
      </c>
      <c r="S746">
        <v>12.426880000000001</v>
      </c>
    </row>
    <row r="747" spans="1:19">
      <c r="A747" s="12">
        <v>41134</v>
      </c>
      <c r="B747" s="14">
        <v>15</v>
      </c>
      <c r="C747" t="s">
        <v>63</v>
      </c>
      <c r="D747" t="s">
        <v>57</v>
      </c>
      <c r="E747" t="str">
        <f t="shared" si="11"/>
        <v>4113415Aggregate50% Cycling</v>
      </c>
      <c r="F747">
        <v>21.35829</v>
      </c>
      <c r="G747">
        <v>28.867239999999999</v>
      </c>
      <c r="H747">
        <v>29.457180000000001</v>
      </c>
      <c r="I747">
        <v>90.042320000000004</v>
      </c>
      <c r="J747">
        <v>5.3285330000000002</v>
      </c>
      <c r="K747">
        <v>6.6167369999999996</v>
      </c>
      <c r="L747" s="1">
        <v>7.5089439999999996</v>
      </c>
      <c r="M747" s="1">
        <v>8.4011499999999995</v>
      </c>
      <c r="N747">
        <v>9.6893550000000008</v>
      </c>
      <c r="O747">
        <v>5.9184809999999999</v>
      </c>
      <c r="P747">
        <v>7.2066860000000004</v>
      </c>
      <c r="Q747">
        <v>8.0988919999999993</v>
      </c>
      <c r="R747">
        <v>8.9910990000000002</v>
      </c>
      <c r="S747">
        <v>10.279299999999999</v>
      </c>
    </row>
    <row r="748" spans="1:19">
      <c r="A748" s="12">
        <v>41134</v>
      </c>
      <c r="B748" s="14">
        <v>15</v>
      </c>
      <c r="C748" t="s">
        <v>63</v>
      </c>
      <c r="D748" t="s">
        <v>52</v>
      </c>
      <c r="E748" t="str">
        <f t="shared" si="11"/>
        <v>4113415AggregateAll</v>
      </c>
      <c r="F748">
        <v>34.788649999999997</v>
      </c>
      <c r="G748">
        <v>54.257260000000002</v>
      </c>
      <c r="H748">
        <v>53.254750000000001</v>
      </c>
      <c r="I748">
        <v>89.423739999999995</v>
      </c>
      <c r="J748">
        <v>15.233610000000001</v>
      </c>
      <c r="K748">
        <v>17.735679999999999</v>
      </c>
      <c r="L748" s="1">
        <v>19.468610000000002</v>
      </c>
      <c r="M748" s="1">
        <v>21.201530000000002</v>
      </c>
      <c r="N748">
        <v>23.703600000000002</v>
      </c>
      <c r="O748">
        <v>14.231109999999999</v>
      </c>
      <c r="P748">
        <v>16.733180000000001</v>
      </c>
      <c r="Q748">
        <v>18.466100000000001</v>
      </c>
      <c r="R748">
        <v>20.19903</v>
      </c>
      <c r="S748">
        <v>22.7011</v>
      </c>
    </row>
    <row r="749" spans="1:19">
      <c r="A749" s="12">
        <v>41134</v>
      </c>
      <c r="B749" s="14">
        <v>15</v>
      </c>
      <c r="C749" t="s">
        <v>55</v>
      </c>
      <c r="D749" t="s">
        <v>58</v>
      </c>
      <c r="E749" t="str">
        <f t="shared" si="11"/>
        <v>4113415Average Per Device100% Cycling</v>
      </c>
      <c r="F749">
        <v>0.92004750000000002</v>
      </c>
      <c r="G749">
        <v>1.7467010000000001</v>
      </c>
      <c r="H749">
        <v>1.635615</v>
      </c>
      <c r="I749">
        <v>88.87518</v>
      </c>
      <c r="J749">
        <v>0.65922729999999996</v>
      </c>
      <c r="K749">
        <v>0.75814409999999999</v>
      </c>
      <c r="L749" s="1">
        <v>0.82665370000000005</v>
      </c>
      <c r="M749" s="1">
        <v>0.8951633</v>
      </c>
      <c r="N749">
        <v>0.99408019999999997</v>
      </c>
      <c r="O749">
        <v>0.54814059999999998</v>
      </c>
      <c r="P749">
        <v>0.64705749999999995</v>
      </c>
      <c r="Q749">
        <v>0.71556710000000001</v>
      </c>
      <c r="R749">
        <v>0.78407669999999996</v>
      </c>
      <c r="S749">
        <v>0.88299360000000005</v>
      </c>
    </row>
    <row r="750" spans="1:19">
      <c r="A750" s="12">
        <v>41134</v>
      </c>
      <c r="B750" s="14">
        <v>15</v>
      </c>
      <c r="C750" t="s">
        <v>55</v>
      </c>
      <c r="D750" t="s">
        <v>57</v>
      </c>
      <c r="E750" t="str">
        <f t="shared" si="11"/>
        <v>4113415Average Per Device50% Cycling</v>
      </c>
      <c r="F750">
        <v>1.717282</v>
      </c>
      <c r="G750">
        <v>2.3210280000000001</v>
      </c>
      <c r="H750">
        <v>2.3684620000000001</v>
      </c>
      <c r="I750">
        <v>90.042320000000004</v>
      </c>
      <c r="J750">
        <v>0.39954919999999999</v>
      </c>
      <c r="K750">
        <v>0.52019009999999999</v>
      </c>
      <c r="L750" s="1">
        <v>0.60374570000000005</v>
      </c>
      <c r="M750" s="1">
        <v>0.6873013</v>
      </c>
      <c r="N750">
        <v>0.8079423</v>
      </c>
      <c r="O750">
        <v>0.44698320000000002</v>
      </c>
      <c r="P750">
        <v>0.56762420000000002</v>
      </c>
      <c r="Q750">
        <v>0.65117979999999998</v>
      </c>
      <c r="R750">
        <v>0.73473540000000004</v>
      </c>
      <c r="S750">
        <v>0.85537640000000004</v>
      </c>
    </row>
    <row r="751" spans="1:19">
      <c r="A751" s="12">
        <v>41134</v>
      </c>
      <c r="B751" s="14">
        <v>15</v>
      </c>
      <c r="C751" t="s">
        <v>55</v>
      </c>
      <c r="D751" t="s">
        <v>52</v>
      </c>
      <c r="E751" t="str">
        <f t="shared" si="11"/>
        <v>4113415Average Per DeviceAll</v>
      </c>
      <c r="F751">
        <v>1.294748</v>
      </c>
      <c r="G751">
        <v>2.016635</v>
      </c>
      <c r="H751">
        <v>1.9800530000000001</v>
      </c>
      <c r="I751">
        <v>89.423739999999995</v>
      </c>
      <c r="J751">
        <v>0.5371785</v>
      </c>
      <c r="K751">
        <v>0.64630580000000004</v>
      </c>
      <c r="L751" s="1">
        <v>0.72188699999999995</v>
      </c>
      <c r="M751" s="1">
        <v>0.79746819999999996</v>
      </c>
      <c r="N751">
        <v>0.90659540000000005</v>
      </c>
      <c r="O751">
        <v>0.50059670000000001</v>
      </c>
      <c r="P751">
        <v>0.60972389999999999</v>
      </c>
      <c r="Q751">
        <v>0.6853051</v>
      </c>
      <c r="R751">
        <v>0.76088630000000002</v>
      </c>
      <c r="S751">
        <v>0.8700135</v>
      </c>
    </row>
    <row r="752" spans="1:19">
      <c r="A752" s="12">
        <v>41134</v>
      </c>
      <c r="B752" s="14">
        <v>15</v>
      </c>
      <c r="C752" t="s">
        <v>54</v>
      </c>
      <c r="D752" t="s">
        <v>58</v>
      </c>
      <c r="E752" t="str">
        <f t="shared" si="11"/>
        <v>4113415Average Per Premise100% Cycling</v>
      </c>
      <c r="F752">
        <v>1.0890550000000001</v>
      </c>
      <c r="G752">
        <v>2.0675599999999998</v>
      </c>
      <c r="H752">
        <v>1.936067</v>
      </c>
      <c r="I752">
        <v>88.87518</v>
      </c>
      <c r="J752">
        <v>0.81107850000000004</v>
      </c>
      <c r="K752">
        <v>0.90999540000000001</v>
      </c>
      <c r="L752" s="1">
        <v>0.97850499999999996</v>
      </c>
      <c r="M752" s="1">
        <v>1.047015</v>
      </c>
      <c r="N752">
        <v>1.145931</v>
      </c>
      <c r="O752">
        <v>0.67958609999999997</v>
      </c>
      <c r="P752">
        <v>0.7785029</v>
      </c>
      <c r="Q752">
        <v>0.84701249999999995</v>
      </c>
      <c r="R752">
        <v>0.91552210000000001</v>
      </c>
      <c r="S752">
        <v>1.0144390000000001</v>
      </c>
    </row>
    <row r="753" spans="1:19">
      <c r="A753" s="12">
        <v>41134</v>
      </c>
      <c r="B753" s="14">
        <v>15</v>
      </c>
      <c r="C753" t="s">
        <v>54</v>
      </c>
      <c r="D753" t="s">
        <v>57</v>
      </c>
      <c r="E753" t="str">
        <f t="shared" si="11"/>
        <v>4113415Average Per Premise50% Cycling</v>
      </c>
      <c r="F753">
        <v>2.0002149999999999</v>
      </c>
      <c r="G753">
        <v>2.7034310000000001</v>
      </c>
      <c r="H753">
        <v>2.75868</v>
      </c>
      <c r="I753">
        <v>90.042320000000004</v>
      </c>
      <c r="J753">
        <v>0.49901980000000001</v>
      </c>
      <c r="K753">
        <v>0.61966069999999995</v>
      </c>
      <c r="L753" s="1">
        <v>0.70321630000000002</v>
      </c>
      <c r="M753" s="1">
        <v>0.78677189999999997</v>
      </c>
      <c r="N753">
        <v>0.90741289999999997</v>
      </c>
      <c r="O753">
        <v>0.55426869999999995</v>
      </c>
      <c r="P753">
        <v>0.67490969999999995</v>
      </c>
      <c r="Q753">
        <v>0.75846530000000001</v>
      </c>
      <c r="R753">
        <v>0.84202089999999996</v>
      </c>
      <c r="S753">
        <v>0.96266189999999996</v>
      </c>
    </row>
    <row r="754" spans="1:19">
      <c r="A754" s="12">
        <v>41134</v>
      </c>
      <c r="B754" s="14">
        <v>15</v>
      </c>
      <c r="C754" t="s">
        <v>54</v>
      </c>
      <c r="D754" t="s">
        <v>52</v>
      </c>
      <c r="E754" t="str">
        <f t="shared" si="11"/>
        <v>4113415Average Per PremiseAll</v>
      </c>
      <c r="F754">
        <v>1.5173000000000001</v>
      </c>
      <c r="G754">
        <v>2.3664190000000001</v>
      </c>
      <c r="H754">
        <v>2.322695</v>
      </c>
      <c r="I754">
        <v>89.423739999999995</v>
      </c>
      <c r="J754">
        <v>0.66441090000000003</v>
      </c>
      <c r="K754">
        <v>0.77353810000000001</v>
      </c>
      <c r="L754" s="1">
        <v>0.84911930000000002</v>
      </c>
      <c r="M754" s="1">
        <v>0.92470050000000004</v>
      </c>
      <c r="N754">
        <v>1.033828</v>
      </c>
      <c r="O754">
        <v>0.62068690000000004</v>
      </c>
      <c r="P754">
        <v>0.72981410000000002</v>
      </c>
      <c r="Q754">
        <v>0.80539530000000004</v>
      </c>
      <c r="R754">
        <v>0.88097650000000005</v>
      </c>
      <c r="S754">
        <v>0.99010379999999998</v>
      </c>
    </row>
    <row r="755" spans="1:19">
      <c r="A755" s="12">
        <v>41134</v>
      </c>
      <c r="B755" s="14">
        <v>15</v>
      </c>
      <c r="C755" t="s">
        <v>56</v>
      </c>
      <c r="D755" t="s">
        <v>58</v>
      </c>
      <c r="E755" t="str">
        <f t="shared" si="11"/>
        <v>4113415Average Per Ton100% Cycling</v>
      </c>
      <c r="F755">
        <v>0.25442310000000001</v>
      </c>
      <c r="G755">
        <v>0.4830197</v>
      </c>
      <c r="H755">
        <v>0.4523006</v>
      </c>
      <c r="I755">
        <v>88.87518</v>
      </c>
      <c r="J755">
        <v>6.1170200000000001E-2</v>
      </c>
      <c r="K755">
        <v>0.16008710000000001</v>
      </c>
      <c r="L755" s="1">
        <v>0.22859660000000001</v>
      </c>
      <c r="M755" s="1">
        <v>0.29710619999999999</v>
      </c>
      <c r="N755">
        <v>0.39602310000000002</v>
      </c>
      <c r="O755">
        <v>3.0451099999999998E-2</v>
      </c>
      <c r="P755">
        <v>0.12936800000000001</v>
      </c>
      <c r="Q755">
        <v>0.19787759999999999</v>
      </c>
      <c r="R755">
        <v>0.26638709999999999</v>
      </c>
      <c r="S755">
        <v>0.36530410000000002</v>
      </c>
    </row>
    <row r="756" spans="1:19">
      <c r="A756" s="12">
        <v>41134</v>
      </c>
      <c r="B756" s="14">
        <v>15</v>
      </c>
      <c r="C756" t="s">
        <v>56</v>
      </c>
      <c r="D756" t="s">
        <v>57</v>
      </c>
      <c r="E756" t="str">
        <f t="shared" si="11"/>
        <v>4113415Average Per Ton50% Cycling</v>
      </c>
      <c r="F756">
        <v>0.49474499999999999</v>
      </c>
      <c r="G756">
        <v>0.66868280000000002</v>
      </c>
      <c r="H756">
        <v>0.68234839999999997</v>
      </c>
      <c r="I756">
        <v>90.042320000000004</v>
      </c>
      <c r="J756">
        <v>-3.0258799999999999E-2</v>
      </c>
      <c r="K756">
        <v>9.0382100000000007E-2</v>
      </c>
      <c r="L756" s="1">
        <v>0.1739377</v>
      </c>
      <c r="M756" s="1">
        <v>0.25749329999999998</v>
      </c>
      <c r="N756">
        <v>0.37813429999999998</v>
      </c>
      <c r="O756">
        <v>-1.6593199999999999E-2</v>
      </c>
      <c r="P756">
        <v>0.10404770000000001</v>
      </c>
      <c r="Q756">
        <v>0.1876033</v>
      </c>
      <c r="R756">
        <v>0.27115889999999998</v>
      </c>
      <c r="S756">
        <v>0.39179989999999998</v>
      </c>
    </row>
    <row r="757" spans="1:19">
      <c r="A757" s="12">
        <v>41134</v>
      </c>
      <c r="B757" s="14">
        <v>15</v>
      </c>
      <c r="C757" t="s">
        <v>56</v>
      </c>
      <c r="D757" t="s">
        <v>52</v>
      </c>
      <c r="E757" t="str">
        <f t="shared" si="11"/>
        <v>4113415Average Per TonAll</v>
      </c>
      <c r="F757">
        <v>0.36737439999999999</v>
      </c>
      <c r="G757">
        <v>0.57028129999999999</v>
      </c>
      <c r="H757">
        <v>0.56042309999999995</v>
      </c>
      <c r="I757">
        <v>89.423739999999995</v>
      </c>
      <c r="J757">
        <v>1.8198499999999999E-2</v>
      </c>
      <c r="K757">
        <v>0.12732579999999999</v>
      </c>
      <c r="L757" s="1">
        <v>0.2029069</v>
      </c>
      <c r="M757" s="1">
        <v>0.27848810000000002</v>
      </c>
      <c r="N757">
        <v>0.3876153</v>
      </c>
      <c r="O757">
        <v>8.3403000000000001E-3</v>
      </c>
      <c r="P757">
        <v>0.1174675</v>
      </c>
      <c r="Q757">
        <v>0.19304869999999999</v>
      </c>
      <c r="R757">
        <v>0.26862989999999998</v>
      </c>
      <c r="S757">
        <v>0.37775710000000001</v>
      </c>
    </row>
    <row r="758" spans="1:19">
      <c r="A758" s="12">
        <v>41134</v>
      </c>
      <c r="B758" s="14">
        <v>16</v>
      </c>
      <c r="C758" t="s">
        <v>63</v>
      </c>
      <c r="D758" t="s">
        <v>58</v>
      </c>
      <c r="E758" t="str">
        <f t="shared" si="11"/>
        <v>4113416Aggregate100% Cycling</v>
      </c>
      <c r="F758">
        <v>13.23686</v>
      </c>
      <c r="G758">
        <v>27.439330000000002</v>
      </c>
      <c r="H758">
        <v>25.694240000000001</v>
      </c>
      <c r="I758">
        <v>87.315119999999993</v>
      </c>
      <c r="J758">
        <v>12.12185</v>
      </c>
      <c r="K758">
        <v>13.351089999999999</v>
      </c>
      <c r="L758" s="1">
        <v>14.20247</v>
      </c>
      <c r="M758" s="1">
        <v>15.053839999999999</v>
      </c>
      <c r="N758">
        <v>16.283090000000001</v>
      </c>
      <c r="O758">
        <v>10.376760000000001</v>
      </c>
      <c r="P758">
        <v>11.606009999999999</v>
      </c>
      <c r="Q758">
        <v>12.457380000000001</v>
      </c>
      <c r="R758">
        <v>13.308759999999999</v>
      </c>
      <c r="S758">
        <v>14.538</v>
      </c>
    </row>
    <row r="759" spans="1:19">
      <c r="A759" s="12">
        <v>41134</v>
      </c>
      <c r="B759" s="14">
        <v>16</v>
      </c>
      <c r="C759" t="s">
        <v>63</v>
      </c>
      <c r="D759" t="s">
        <v>57</v>
      </c>
      <c r="E759" t="str">
        <f t="shared" si="11"/>
        <v>4113416Aggregate50% Cycling</v>
      </c>
      <c r="F759">
        <v>22.714200000000002</v>
      </c>
      <c r="G759">
        <v>30.884789999999999</v>
      </c>
      <c r="H759">
        <v>31.515969999999999</v>
      </c>
      <c r="I759">
        <v>88.447519999999997</v>
      </c>
      <c r="J759">
        <v>5.9449540000000001</v>
      </c>
      <c r="K759">
        <v>7.2598739999999999</v>
      </c>
      <c r="L759" s="1">
        <v>8.1705830000000006</v>
      </c>
      <c r="M759" s="1">
        <v>9.0812919999999995</v>
      </c>
      <c r="N759">
        <v>10.39621</v>
      </c>
      <c r="O759">
        <v>6.5761349999999998</v>
      </c>
      <c r="P759">
        <v>7.8910549999999997</v>
      </c>
      <c r="Q759">
        <v>8.8017640000000004</v>
      </c>
      <c r="R759">
        <v>9.7124729999999992</v>
      </c>
      <c r="S759">
        <v>11.02739</v>
      </c>
    </row>
    <row r="760" spans="1:19">
      <c r="A760" s="12">
        <v>41134</v>
      </c>
      <c r="B760" s="14">
        <v>16</v>
      </c>
      <c r="C760" t="s">
        <v>63</v>
      </c>
      <c r="D760" t="s">
        <v>52</v>
      </c>
      <c r="E760" t="str">
        <f t="shared" si="11"/>
        <v>4113416AggregateAll</v>
      </c>
      <c r="F760">
        <v>36.053800000000003</v>
      </c>
      <c r="G760">
        <v>58.388150000000003</v>
      </c>
      <c r="H760">
        <v>57.294029999999999</v>
      </c>
      <c r="I760">
        <v>87.847340000000003</v>
      </c>
      <c r="J760">
        <v>18.024319999999999</v>
      </c>
      <c r="K760">
        <v>20.570720000000001</v>
      </c>
      <c r="L760" s="1">
        <v>22.33436</v>
      </c>
      <c r="M760" s="1">
        <v>24.097989999999999</v>
      </c>
      <c r="N760">
        <v>26.644390000000001</v>
      </c>
      <c r="O760">
        <v>16.930199999999999</v>
      </c>
      <c r="P760">
        <v>19.476610000000001</v>
      </c>
      <c r="Q760">
        <v>21.24024</v>
      </c>
      <c r="R760">
        <v>23.003869999999999</v>
      </c>
      <c r="S760">
        <v>25.550270000000001</v>
      </c>
    </row>
    <row r="761" spans="1:19">
      <c r="A761" s="12">
        <v>41134</v>
      </c>
      <c r="B761" s="14">
        <v>16</v>
      </c>
      <c r="C761" t="s">
        <v>55</v>
      </c>
      <c r="D761" t="s">
        <v>58</v>
      </c>
      <c r="E761" t="str">
        <f t="shared" si="11"/>
        <v>4113416Average Per Device100% Cycling</v>
      </c>
      <c r="F761">
        <v>0.91287090000000004</v>
      </c>
      <c r="G761">
        <v>1.892334</v>
      </c>
      <c r="H761">
        <v>1.7719860000000001</v>
      </c>
      <c r="I761">
        <v>87.315119999999993</v>
      </c>
      <c r="J761">
        <v>0.80961700000000003</v>
      </c>
      <c r="K761">
        <v>0.90996370000000004</v>
      </c>
      <c r="L761" s="1">
        <v>0.97946350000000004</v>
      </c>
      <c r="M761" s="1">
        <v>1.0489630000000001</v>
      </c>
      <c r="N761">
        <v>1.1493100000000001</v>
      </c>
      <c r="O761">
        <v>0.6892684</v>
      </c>
      <c r="P761">
        <v>0.78961519999999996</v>
      </c>
      <c r="Q761">
        <v>0.85911490000000001</v>
      </c>
      <c r="R761">
        <v>0.92861470000000002</v>
      </c>
      <c r="S761">
        <v>1.028961</v>
      </c>
    </row>
    <row r="762" spans="1:19">
      <c r="A762" s="12">
        <v>41134</v>
      </c>
      <c r="B762" s="14">
        <v>16</v>
      </c>
      <c r="C762" t="s">
        <v>55</v>
      </c>
      <c r="D762" t="s">
        <v>57</v>
      </c>
      <c r="E762" t="str">
        <f t="shared" si="11"/>
        <v>4113416Average Per Device50% Cycling</v>
      </c>
      <c r="F762">
        <v>1.8263020000000001</v>
      </c>
      <c r="G762">
        <v>2.4832459999999998</v>
      </c>
      <c r="H762">
        <v>2.533995</v>
      </c>
      <c r="I762">
        <v>88.447519999999997</v>
      </c>
      <c r="J762">
        <v>0.44851249999999998</v>
      </c>
      <c r="K762">
        <v>0.57165529999999998</v>
      </c>
      <c r="L762" s="1">
        <v>0.65694370000000002</v>
      </c>
      <c r="M762" s="1">
        <v>0.742232</v>
      </c>
      <c r="N762">
        <v>0.86537489999999995</v>
      </c>
      <c r="O762">
        <v>0.49926179999999998</v>
      </c>
      <c r="P762">
        <v>0.62240459999999997</v>
      </c>
      <c r="Q762">
        <v>0.70769300000000002</v>
      </c>
      <c r="R762">
        <v>0.7929813</v>
      </c>
      <c r="S762">
        <v>0.91612420000000006</v>
      </c>
    </row>
    <row r="763" spans="1:19">
      <c r="A763" s="12">
        <v>41134</v>
      </c>
      <c r="B763" s="14">
        <v>16</v>
      </c>
      <c r="C763" t="s">
        <v>55</v>
      </c>
      <c r="D763" t="s">
        <v>52</v>
      </c>
      <c r="E763" t="str">
        <f t="shared" si="11"/>
        <v>4113416Average Per DeviceAll</v>
      </c>
      <c r="F763">
        <v>1.342184</v>
      </c>
      <c r="G763">
        <v>2.1700629999999999</v>
      </c>
      <c r="H763">
        <v>2.1301299999999999</v>
      </c>
      <c r="I763">
        <v>87.847340000000003</v>
      </c>
      <c r="J763">
        <v>0.63989790000000002</v>
      </c>
      <c r="K763">
        <v>0.75095880000000004</v>
      </c>
      <c r="L763" s="1">
        <v>0.82787920000000004</v>
      </c>
      <c r="M763" s="1">
        <v>0.90479960000000004</v>
      </c>
      <c r="N763">
        <v>1.0158609999999999</v>
      </c>
      <c r="O763">
        <v>0.59996530000000003</v>
      </c>
      <c r="P763">
        <v>0.71102620000000005</v>
      </c>
      <c r="Q763">
        <v>0.78794660000000005</v>
      </c>
      <c r="R763">
        <v>0.86486700000000005</v>
      </c>
      <c r="S763">
        <v>0.97592789999999996</v>
      </c>
    </row>
    <row r="764" spans="1:19">
      <c r="A764" s="12">
        <v>41134</v>
      </c>
      <c r="B764" s="14">
        <v>16</v>
      </c>
      <c r="C764" t="s">
        <v>54</v>
      </c>
      <c r="D764" t="s">
        <v>58</v>
      </c>
      <c r="E764" t="str">
        <f t="shared" si="11"/>
        <v>4113416Average Per Premise100% Cycling</v>
      </c>
      <c r="F764">
        <v>1.08056</v>
      </c>
      <c r="G764">
        <v>2.2399450000000001</v>
      </c>
      <c r="H764">
        <v>2.0974889999999999</v>
      </c>
      <c r="I764">
        <v>87.315119999999993</v>
      </c>
      <c r="J764">
        <v>0.98953860000000005</v>
      </c>
      <c r="K764">
        <v>1.089885</v>
      </c>
      <c r="L764" s="1">
        <v>1.1593850000000001</v>
      </c>
      <c r="M764" s="1">
        <v>1.228885</v>
      </c>
      <c r="N764">
        <v>1.329232</v>
      </c>
      <c r="O764">
        <v>0.84708269999999997</v>
      </c>
      <c r="P764">
        <v>0.94742950000000004</v>
      </c>
      <c r="Q764">
        <v>1.016929</v>
      </c>
      <c r="R764">
        <v>1.0864290000000001</v>
      </c>
      <c r="S764">
        <v>1.1867760000000001</v>
      </c>
    </row>
    <row r="765" spans="1:19">
      <c r="A765" s="12">
        <v>41134</v>
      </c>
      <c r="B765" s="14">
        <v>16</v>
      </c>
      <c r="C765" t="s">
        <v>54</v>
      </c>
      <c r="D765" t="s">
        <v>57</v>
      </c>
      <c r="E765" t="str">
        <f t="shared" si="11"/>
        <v>4113416Average Per Premise50% Cycling</v>
      </c>
      <c r="F765">
        <v>2.1271960000000001</v>
      </c>
      <c r="G765">
        <v>2.8923749999999999</v>
      </c>
      <c r="H765">
        <v>2.9514860000000001</v>
      </c>
      <c r="I765">
        <v>88.447519999999997</v>
      </c>
      <c r="J765">
        <v>0.55674789999999996</v>
      </c>
      <c r="K765">
        <v>0.67989080000000002</v>
      </c>
      <c r="L765" s="1">
        <v>0.76517919999999995</v>
      </c>
      <c r="M765" s="1">
        <v>0.85046750000000004</v>
      </c>
      <c r="N765">
        <v>0.97361039999999999</v>
      </c>
      <c r="O765">
        <v>0.61585829999999997</v>
      </c>
      <c r="P765">
        <v>0.73900120000000002</v>
      </c>
      <c r="Q765">
        <v>0.82428959999999996</v>
      </c>
      <c r="R765">
        <v>0.90957790000000005</v>
      </c>
      <c r="S765">
        <v>1.032721</v>
      </c>
    </row>
    <row r="766" spans="1:19">
      <c r="A766" s="12">
        <v>41134</v>
      </c>
      <c r="B766" s="14">
        <v>16</v>
      </c>
      <c r="C766" t="s">
        <v>54</v>
      </c>
      <c r="D766" t="s">
        <v>52</v>
      </c>
      <c r="E766" t="str">
        <f t="shared" si="11"/>
        <v>4113416Average Per PremiseAll</v>
      </c>
      <c r="F766">
        <v>1.572479</v>
      </c>
      <c r="G766">
        <v>2.5465870000000002</v>
      </c>
      <c r="H766">
        <v>2.4988679999999999</v>
      </c>
      <c r="I766">
        <v>87.847340000000003</v>
      </c>
      <c r="J766">
        <v>0.78612689999999996</v>
      </c>
      <c r="K766">
        <v>0.89718779999999998</v>
      </c>
      <c r="L766" s="1">
        <v>0.97410830000000004</v>
      </c>
      <c r="M766" s="1">
        <v>1.051029</v>
      </c>
      <c r="N766">
        <v>1.1620900000000001</v>
      </c>
      <c r="O766">
        <v>0.73840729999999999</v>
      </c>
      <c r="P766">
        <v>0.84946820000000001</v>
      </c>
      <c r="Q766">
        <v>0.92638860000000001</v>
      </c>
      <c r="R766">
        <v>1.003309</v>
      </c>
      <c r="S766">
        <v>1.1143700000000001</v>
      </c>
    </row>
    <row r="767" spans="1:19">
      <c r="A767" s="12">
        <v>41134</v>
      </c>
      <c r="B767" s="14">
        <v>16</v>
      </c>
      <c r="C767" t="s">
        <v>56</v>
      </c>
      <c r="D767" t="s">
        <v>58</v>
      </c>
      <c r="E767" t="str">
        <f t="shared" si="11"/>
        <v>4113416Average Per Ton100% Cycling</v>
      </c>
      <c r="F767">
        <v>0.25243850000000001</v>
      </c>
      <c r="G767">
        <v>0.52329199999999998</v>
      </c>
      <c r="H767">
        <v>0.4900118</v>
      </c>
      <c r="I767">
        <v>87.315119999999993</v>
      </c>
      <c r="J767">
        <v>0.101007</v>
      </c>
      <c r="K767">
        <v>0.2013537</v>
      </c>
      <c r="L767" s="1">
        <v>0.27085350000000002</v>
      </c>
      <c r="M767" s="1">
        <v>0.34035330000000003</v>
      </c>
      <c r="N767">
        <v>0.44069999999999998</v>
      </c>
      <c r="O767">
        <v>6.7726700000000001E-2</v>
      </c>
      <c r="P767">
        <v>0.16807340000000001</v>
      </c>
      <c r="Q767">
        <v>0.23757320000000001</v>
      </c>
      <c r="R767">
        <v>0.30707309999999999</v>
      </c>
      <c r="S767">
        <v>0.4074197</v>
      </c>
    </row>
    <row r="768" spans="1:19">
      <c r="A768" s="12">
        <v>41134</v>
      </c>
      <c r="B768" s="14">
        <v>16</v>
      </c>
      <c r="C768" t="s">
        <v>56</v>
      </c>
      <c r="D768" t="s">
        <v>57</v>
      </c>
      <c r="E768" t="str">
        <f t="shared" si="11"/>
        <v>4113416Average Per Ton50% Cycling</v>
      </c>
      <c r="F768">
        <v>0.52615339999999999</v>
      </c>
      <c r="G768">
        <v>0.71541739999999998</v>
      </c>
      <c r="H768">
        <v>0.73003819999999997</v>
      </c>
      <c r="I768">
        <v>88.447519999999997</v>
      </c>
      <c r="J768">
        <v>-1.9167199999999999E-2</v>
      </c>
      <c r="K768">
        <v>0.1039756</v>
      </c>
      <c r="L768" s="1">
        <v>0.18926399999999999</v>
      </c>
      <c r="M768" s="1">
        <v>0.27455239999999997</v>
      </c>
      <c r="N768">
        <v>0.39769520000000003</v>
      </c>
      <c r="O768">
        <v>-4.5465000000000002E-3</v>
      </c>
      <c r="P768">
        <v>0.1185964</v>
      </c>
      <c r="Q768">
        <v>0.2038847</v>
      </c>
      <c r="R768">
        <v>0.28917310000000002</v>
      </c>
      <c r="S768">
        <v>0.41231590000000001</v>
      </c>
    </row>
    <row r="769" spans="1:19">
      <c r="A769" s="12">
        <v>41134</v>
      </c>
      <c r="B769" s="14">
        <v>16</v>
      </c>
      <c r="C769" t="s">
        <v>56</v>
      </c>
      <c r="D769" t="s">
        <v>52</v>
      </c>
      <c r="E769" t="str">
        <f t="shared" si="11"/>
        <v>4113416Average Per TonAll</v>
      </c>
      <c r="F769">
        <v>0.38108449999999999</v>
      </c>
      <c r="G769">
        <v>0.613591</v>
      </c>
      <c r="H769">
        <v>0.60282420000000003</v>
      </c>
      <c r="I769">
        <v>87.847340000000003</v>
      </c>
      <c r="J769">
        <v>4.4525099999999998E-2</v>
      </c>
      <c r="K769">
        <v>0.155586</v>
      </c>
      <c r="L769" s="1">
        <v>0.2325064</v>
      </c>
      <c r="M769" s="1">
        <v>0.3094269</v>
      </c>
      <c r="N769">
        <v>0.42048770000000002</v>
      </c>
      <c r="O769">
        <v>3.3758299999999998E-2</v>
      </c>
      <c r="P769">
        <v>0.14481920000000001</v>
      </c>
      <c r="Q769">
        <v>0.22173960000000001</v>
      </c>
      <c r="R769">
        <v>0.29866009999999998</v>
      </c>
      <c r="S769">
        <v>0.4097209</v>
      </c>
    </row>
    <row r="770" spans="1:19">
      <c r="A770" s="12">
        <v>41134</v>
      </c>
      <c r="B770" s="14">
        <v>17</v>
      </c>
      <c r="C770" t="s">
        <v>63</v>
      </c>
      <c r="D770" t="s">
        <v>58</v>
      </c>
      <c r="E770" t="str">
        <f t="shared" si="11"/>
        <v>4113417Aggregate100% Cycling</v>
      </c>
      <c r="F770">
        <v>14.472379999999999</v>
      </c>
      <c r="G770">
        <v>28.206630000000001</v>
      </c>
      <c r="H770">
        <v>26.412749999999999</v>
      </c>
      <c r="I770">
        <v>86.25658</v>
      </c>
      <c r="J770">
        <v>11.664960000000001</v>
      </c>
      <c r="K770">
        <v>12.88752</v>
      </c>
      <c r="L770" s="1">
        <v>13.734249999999999</v>
      </c>
      <c r="M770" s="1">
        <v>14.58099</v>
      </c>
      <c r="N770">
        <v>15.80355</v>
      </c>
      <c r="O770">
        <v>9.8710769999999997</v>
      </c>
      <c r="P770">
        <v>11.093629999999999</v>
      </c>
      <c r="Q770">
        <v>11.94037</v>
      </c>
      <c r="R770">
        <v>12.78711</v>
      </c>
      <c r="S770">
        <v>14.00967</v>
      </c>
    </row>
    <row r="771" spans="1:19">
      <c r="A771" s="12">
        <v>41134</v>
      </c>
      <c r="B771" s="14">
        <v>17</v>
      </c>
      <c r="C771" t="s">
        <v>63</v>
      </c>
      <c r="D771" t="s">
        <v>57</v>
      </c>
      <c r="E771" t="str">
        <f t="shared" ref="E771:E834" si="12">CONCATENATE(A771,B771,C771,D771)</f>
        <v>4113417Aggregate50% Cycling</v>
      </c>
      <c r="F771">
        <v>23.547059999999998</v>
      </c>
      <c r="G771">
        <v>32.323709999999998</v>
      </c>
      <c r="H771">
        <v>32.984299999999998</v>
      </c>
      <c r="I771">
        <v>87.504530000000003</v>
      </c>
      <c r="J771">
        <v>6.6009209999999996</v>
      </c>
      <c r="K771">
        <v>7.8863589999999997</v>
      </c>
      <c r="L771" s="1">
        <v>8.7766490000000008</v>
      </c>
      <c r="M771" s="1">
        <v>9.6669389999999993</v>
      </c>
      <c r="N771">
        <v>10.95238</v>
      </c>
      <c r="O771">
        <v>7.2615090000000002</v>
      </c>
      <c r="P771">
        <v>8.5469469999999994</v>
      </c>
      <c r="Q771">
        <v>9.4372369999999997</v>
      </c>
      <c r="R771">
        <v>10.327529999999999</v>
      </c>
      <c r="S771">
        <v>11.612970000000001</v>
      </c>
    </row>
    <row r="772" spans="1:19">
      <c r="A772" s="12">
        <v>41134</v>
      </c>
      <c r="B772" s="14">
        <v>17</v>
      </c>
      <c r="C772" t="s">
        <v>63</v>
      </c>
      <c r="D772" t="s">
        <v>52</v>
      </c>
      <c r="E772" t="str">
        <f t="shared" si="12"/>
        <v>4113417AggregateAll</v>
      </c>
      <c r="F772">
        <v>38.119929999999997</v>
      </c>
      <c r="G772">
        <v>60.601460000000003</v>
      </c>
      <c r="H772">
        <v>59.488619999999997</v>
      </c>
      <c r="I772">
        <v>86.843119999999999</v>
      </c>
      <c r="J772">
        <v>18.233090000000001</v>
      </c>
      <c r="K772">
        <v>20.743099999999998</v>
      </c>
      <c r="L772" s="1">
        <v>22.481529999999999</v>
      </c>
      <c r="M772" s="1">
        <v>24.21996</v>
      </c>
      <c r="N772">
        <v>26.729970000000002</v>
      </c>
      <c r="O772">
        <v>17.120239999999999</v>
      </c>
      <c r="P772">
        <v>19.63026</v>
      </c>
      <c r="Q772">
        <v>21.368690000000001</v>
      </c>
      <c r="R772">
        <v>23.107109999999999</v>
      </c>
      <c r="S772">
        <v>25.61713</v>
      </c>
    </row>
    <row r="773" spans="1:19">
      <c r="A773" s="12">
        <v>41134</v>
      </c>
      <c r="B773" s="14">
        <v>17</v>
      </c>
      <c r="C773" t="s">
        <v>55</v>
      </c>
      <c r="D773" t="s">
        <v>58</v>
      </c>
      <c r="E773" t="str">
        <f t="shared" si="12"/>
        <v>4113417Average Per Device100% Cycling</v>
      </c>
      <c r="F773">
        <v>0.99807760000000001</v>
      </c>
      <c r="G773">
        <v>1.9452510000000001</v>
      </c>
      <c r="H773">
        <v>1.821537</v>
      </c>
      <c r="I773">
        <v>86.25658</v>
      </c>
      <c r="J773">
        <v>0.77825149999999998</v>
      </c>
      <c r="K773">
        <v>0.87805200000000005</v>
      </c>
      <c r="L773" s="1">
        <v>0.9471735</v>
      </c>
      <c r="M773" s="1">
        <v>1.0162949999999999</v>
      </c>
      <c r="N773">
        <v>1.116096</v>
      </c>
      <c r="O773">
        <v>0.65453760000000005</v>
      </c>
      <c r="P773">
        <v>0.75433810000000001</v>
      </c>
      <c r="Q773">
        <v>0.82345970000000002</v>
      </c>
      <c r="R773">
        <v>0.89258119999999996</v>
      </c>
      <c r="S773">
        <v>0.99238179999999998</v>
      </c>
    </row>
    <row r="774" spans="1:19">
      <c r="A774" s="12">
        <v>41134</v>
      </c>
      <c r="B774" s="14">
        <v>17</v>
      </c>
      <c r="C774" t="s">
        <v>55</v>
      </c>
      <c r="D774" t="s">
        <v>57</v>
      </c>
      <c r="E774" t="str">
        <f t="shared" si="12"/>
        <v>4113417Average Per Device50% Cycling</v>
      </c>
      <c r="F774">
        <v>1.893267</v>
      </c>
      <c r="G774">
        <v>2.5989409999999999</v>
      </c>
      <c r="H774">
        <v>2.6520549999999998</v>
      </c>
      <c r="I774">
        <v>87.504530000000003</v>
      </c>
      <c r="J774">
        <v>0.50191569999999996</v>
      </c>
      <c r="K774">
        <v>0.62229760000000001</v>
      </c>
      <c r="L774" s="1">
        <v>0.70567369999999996</v>
      </c>
      <c r="M774" s="1">
        <v>0.78904980000000002</v>
      </c>
      <c r="N774">
        <v>0.90943169999999995</v>
      </c>
      <c r="O774">
        <v>0.55502940000000001</v>
      </c>
      <c r="P774">
        <v>0.67541130000000005</v>
      </c>
      <c r="Q774">
        <v>0.7587874</v>
      </c>
      <c r="R774">
        <v>0.84216349999999995</v>
      </c>
      <c r="S774">
        <v>0.9625454</v>
      </c>
    </row>
    <row r="775" spans="1:19">
      <c r="A775" s="12">
        <v>41134</v>
      </c>
      <c r="B775" s="14">
        <v>17</v>
      </c>
      <c r="C775" t="s">
        <v>55</v>
      </c>
      <c r="D775" t="s">
        <v>52</v>
      </c>
      <c r="E775" t="str">
        <f t="shared" si="12"/>
        <v>4113417Average Per DeviceAll</v>
      </c>
      <c r="F775">
        <v>1.418817</v>
      </c>
      <c r="G775">
        <v>2.2524850000000001</v>
      </c>
      <c r="H775">
        <v>2.2118799999999998</v>
      </c>
      <c r="I775">
        <v>86.843119999999999</v>
      </c>
      <c r="J775">
        <v>0.64837370000000005</v>
      </c>
      <c r="K775">
        <v>0.75784739999999995</v>
      </c>
      <c r="L775" s="1">
        <v>0.83366859999999998</v>
      </c>
      <c r="M775" s="1">
        <v>0.90948980000000001</v>
      </c>
      <c r="N775">
        <v>1.018964</v>
      </c>
      <c r="O775">
        <v>0.60776870000000005</v>
      </c>
      <c r="P775">
        <v>0.71724250000000001</v>
      </c>
      <c r="Q775">
        <v>0.79306370000000004</v>
      </c>
      <c r="R775">
        <v>0.86888489999999996</v>
      </c>
      <c r="S775">
        <v>0.97835870000000003</v>
      </c>
    </row>
    <row r="776" spans="1:19">
      <c r="A776" s="12">
        <v>41134</v>
      </c>
      <c r="B776" s="14">
        <v>17</v>
      </c>
      <c r="C776" t="s">
        <v>54</v>
      </c>
      <c r="D776" t="s">
        <v>58</v>
      </c>
      <c r="E776" t="str">
        <f t="shared" si="12"/>
        <v>4113417Average Per Premise100% Cycling</v>
      </c>
      <c r="F776">
        <v>1.1814180000000001</v>
      </c>
      <c r="G776">
        <v>2.3025820000000001</v>
      </c>
      <c r="H776">
        <v>2.1561430000000001</v>
      </c>
      <c r="I776">
        <v>86.25658</v>
      </c>
      <c r="J776">
        <v>0.95224149999999996</v>
      </c>
      <c r="K776">
        <v>1.0520419999999999</v>
      </c>
      <c r="L776" s="1">
        <v>1.121164</v>
      </c>
      <c r="M776" s="1">
        <v>1.190285</v>
      </c>
      <c r="N776">
        <v>1.2900860000000001</v>
      </c>
      <c r="O776">
        <v>0.80580220000000002</v>
      </c>
      <c r="P776">
        <v>0.90560280000000004</v>
      </c>
      <c r="Q776">
        <v>0.97472429999999999</v>
      </c>
      <c r="R776">
        <v>1.0438460000000001</v>
      </c>
      <c r="S776">
        <v>1.1436459999999999</v>
      </c>
    </row>
    <row r="777" spans="1:19">
      <c r="A777" s="12">
        <v>41134</v>
      </c>
      <c r="B777" s="14">
        <v>17</v>
      </c>
      <c r="C777" t="s">
        <v>54</v>
      </c>
      <c r="D777" t="s">
        <v>57</v>
      </c>
      <c r="E777" t="str">
        <f t="shared" si="12"/>
        <v>4113417Average Per Premise50% Cycling</v>
      </c>
      <c r="F777">
        <v>2.2051940000000001</v>
      </c>
      <c r="G777">
        <v>3.0271319999999999</v>
      </c>
      <c r="H777">
        <v>3.0889959999999999</v>
      </c>
      <c r="I777">
        <v>87.504530000000003</v>
      </c>
      <c r="J777">
        <v>0.61817960000000005</v>
      </c>
      <c r="K777">
        <v>0.73856149999999998</v>
      </c>
      <c r="L777" s="1">
        <v>0.82193760000000005</v>
      </c>
      <c r="M777" s="1">
        <v>0.9053137</v>
      </c>
      <c r="N777">
        <v>1.0256959999999999</v>
      </c>
      <c r="O777">
        <v>0.68004390000000003</v>
      </c>
      <c r="P777">
        <v>0.80042579999999997</v>
      </c>
      <c r="Q777">
        <v>0.88380190000000003</v>
      </c>
      <c r="R777">
        <v>0.96717799999999998</v>
      </c>
      <c r="S777">
        <v>1.0875600000000001</v>
      </c>
    </row>
    <row r="778" spans="1:19">
      <c r="A778" s="12">
        <v>41134</v>
      </c>
      <c r="B778" s="14">
        <v>17</v>
      </c>
      <c r="C778" t="s">
        <v>54</v>
      </c>
      <c r="D778" t="s">
        <v>52</v>
      </c>
      <c r="E778" t="str">
        <f t="shared" si="12"/>
        <v>4113417Average Per PremiseAll</v>
      </c>
      <c r="F778">
        <v>1.662593</v>
      </c>
      <c r="G778">
        <v>2.6431200000000001</v>
      </c>
      <c r="H778">
        <v>2.5945839999999998</v>
      </c>
      <c r="I778">
        <v>86.843119999999999</v>
      </c>
      <c r="J778">
        <v>0.79523239999999995</v>
      </c>
      <c r="K778">
        <v>0.90470620000000002</v>
      </c>
      <c r="L778" s="1">
        <v>0.98052740000000005</v>
      </c>
      <c r="M778" s="1">
        <v>1.056349</v>
      </c>
      <c r="N778">
        <v>1.1658219999999999</v>
      </c>
      <c r="O778">
        <v>0.74669580000000002</v>
      </c>
      <c r="P778">
        <v>0.85616959999999998</v>
      </c>
      <c r="Q778">
        <v>0.93199080000000001</v>
      </c>
      <c r="R778">
        <v>1.0078119999999999</v>
      </c>
      <c r="S778">
        <v>1.117286</v>
      </c>
    </row>
    <row r="779" spans="1:19">
      <c r="A779" s="12">
        <v>41134</v>
      </c>
      <c r="B779" s="14">
        <v>17</v>
      </c>
      <c r="C779" t="s">
        <v>56</v>
      </c>
      <c r="D779" t="s">
        <v>58</v>
      </c>
      <c r="E779" t="str">
        <f t="shared" si="12"/>
        <v>4113417Average Per Ton100% Cycling</v>
      </c>
      <c r="F779">
        <v>0.27600089999999999</v>
      </c>
      <c r="G779">
        <v>0.53792519999999999</v>
      </c>
      <c r="H779">
        <v>0.50371429999999995</v>
      </c>
      <c r="I779">
        <v>86.25658</v>
      </c>
      <c r="J779">
        <v>9.3002199999999993E-2</v>
      </c>
      <c r="K779">
        <v>0.19280269999999999</v>
      </c>
      <c r="L779" s="1">
        <v>0.2619243</v>
      </c>
      <c r="M779" s="1">
        <v>0.3310458</v>
      </c>
      <c r="N779">
        <v>0.43084630000000002</v>
      </c>
      <c r="O779">
        <v>5.8791400000000001E-2</v>
      </c>
      <c r="P779">
        <v>0.15859190000000001</v>
      </c>
      <c r="Q779">
        <v>0.22771340000000001</v>
      </c>
      <c r="R779">
        <v>0.29683490000000001</v>
      </c>
      <c r="S779">
        <v>0.39663540000000003</v>
      </c>
    </row>
    <row r="780" spans="1:19">
      <c r="A780" s="12">
        <v>41134</v>
      </c>
      <c r="B780" s="14">
        <v>17</v>
      </c>
      <c r="C780" t="s">
        <v>56</v>
      </c>
      <c r="D780" t="s">
        <v>57</v>
      </c>
      <c r="E780" t="str">
        <f t="shared" si="12"/>
        <v>4113417Average Per Ton50% Cycling</v>
      </c>
      <c r="F780">
        <v>0.54544590000000004</v>
      </c>
      <c r="G780">
        <v>0.74874879999999999</v>
      </c>
      <c r="H780">
        <v>0.76405069999999997</v>
      </c>
      <c r="I780">
        <v>87.504530000000003</v>
      </c>
      <c r="J780">
        <v>-4.55E-4</v>
      </c>
      <c r="K780">
        <v>0.1199269</v>
      </c>
      <c r="L780" s="1">
        <v>0.20330300000000001</v>
      </c>
      <c r="M780" s="1">
        <v>0.28667910000000002</v>
      </c>
      <c r="N780">
        <v>0.40706100000000001</v>
      </c>
      <c r="O780">
        <v>1.48469E-2</v>
      </c>
      <c r="P780">
        <v>0.13522880000000001</v>
      </c>
      <c r="Q780">
        <v>0.21860489999999999</v>
      </c>
      <c r="R780">
        <v>0.301981</v>
      </c>
      <c r="S780">
        <v>0.42236279999999998</v>
      </c>
    </row>
    <row r="781" spans="1:19">
      <c r="A781" s="12">
        <v>41134</v>
      </c>
      <c r="B781" s="14">
        <v>17</v>
      </c>
      <c r="C781" t="s">
        <v>56</v>
      </c>
      <c r="D781" t="s">
        <v>52</v>
      </c>
      <c r="E781" t="str">
        <f t="shared" si="12"/>
        <v>4113417Average Per TonAll</v>
      </c>
      <c r="F781">
        <v>0.40264</v>
      </c>
      <c r="G781">
        <v>0.63701229999999998</v>
      </c>
      <c r="H781">
        <v>0.62607239999999997</v>
      </c>
      <c r="I781">
        <v>86.843119999999999</v>
      </c>
      <c r="J781">
        <v>4.9077299999999997E-2</v>
      </c>
      <c r="K781">
        <v>0.1585511</v>
      </c>
      <c r="L781" s="1">
        <v>0.23437230000000001</v>
      </c>
      <c r="M781" s="1">
        <v>0.31019340000000001</v>
      </c>
      <c r="N781">
        <v>0.41966720000000002</v>
      </c>
      <c r="O781">
        <v>3.8137499999999998E-2</v>
      </c>
      <c r="P781">
        <v>0.1476112</v>
      </c>
      <c r="Q781">
        <v>0.2234324</v>
      </c>
      <c r="R781">
        <v>0.29925360000000001</v>
      </c>
      <c r="S781">
        <v>0.40872730000000002</v>
      </c>
    </row>
    <row r="782" spans="1:19">
      <c r="A782" s="12">
        <v>41134</v>
      </c>
      <c r="B782" s="14">
        <v>18</v>
      </c>
      <c r="C782" t="s">
        <v>63</v>
      </c>
      <c r="D782" t="s">
        <v>58</v>
      </c>
      <c r="E782" t="str">
        <f t="shared" si="12"/>
        <v>4113418Aggregate100% Cycling</v>
      </c>
      <c r="F782">
        <v>26.508569999999999</v>
      </c>
      <c r="G782">
        <v>30.532409999999999</v>
      </c>
      <c r="H782">
        <v>28.590610000000002</v>
      </c>
      <c r="I782">
        <v>82.025229999999993</v>
      </c>
      <c r="J782">
        <v>1.5620369999999999</v>
      </c>
      <c r="K782">
        <v>3.0164900000000001</v>
      </c>
      <c r="L782" s="1">
        <v>4.0238389999999997</v>
      </c>
      <c r="M782" s="1">
        <v>5.0311880000000002</v>
      </c>
      <c r="N782">
        <v>6.4856410000000002</v>
      </c>
      <c r="O782">
        <v>-0.37975930000000002</v>
      </c>
      <c r="P782">
        <v>1.0746929999999999</v>
      </c>
      <c r="Q782">
        <v>2.0820419999999999</v>
      </c>
      <c r="R782">
        <v>3.0893920000000001</v>
      </c>
      <c r="S782">
        <v>4.543844</v>
      </c>
    </row>
    <row r="783" spans="1:19">
      <c r="A783" s="12">
        <v>41134</v>
      </c>
      <c r="B783" s="14">
        <v>18</v>
      </c>
      <c r="C783" t="s">
        <v>63</v>
      </c>
      <c r="D783" t="s">
        <v>57</v>
      </c>
      <c r="E783" t="str">
        <f t="shared" si="12"/>
        <v>4113418Aggregate50% Cycling</v>
      </c>
      <c r="F783">
        <v>33.794089999999997</v>
      </c>
      <c r="G783">
        <v>33.052160000000001</v>
      </c>
      <c r="H783">
        <v>33.727640000000001</v>
      </c>
      <c r="I783">
        <v>82.942980000000006</v>
      </c>
      <c r="J783">
        <v>-3.2389860000000001</v>
      </c>
      <c r="K783">
        <v>-1.763706</v>
      </c>
      <c r="L783" s="1">
        <v>-0.74193229999999999</v>
      </c>
      <c r="M783" s="1">
        <v>0.27984179999999997</v>
      </c>
      <c r="N783">
        <v>1.7551209999999999</v>
      </c>
      <c r="O783">
        <v>-2.56351</v>
      </c>
      <c r="P783">
        <v>-1.08823</v>
      </c>
      <c r="Q783">
        <v>-6.6456399999999999E-2</v>
      </c>
      <c r="R783">
        <v>0.95531759999999999</v>
      </c>
      <c r="S783">
        <v>2.4305970000000001</v>
      </c>
    </row>
    <row r="784" spans="1:19">
      <c r="A784" s="12">
        <v>41134</v>
      </c>
      <c r="B784" s="14">
        <v>18</v>
      </c>
      <c r="C784" t="s">
        <v>63</v>
      </c>
      <c r="D784" t="s">
        <v>52</v>
      </c>
      <c r="E784" t="str">
        <f t="shared" si="12"/>
        <v>4113418AggregateAll</v>
      </c>
      <c r="F784">
        <v>60.400910000000003</v>
      </c>
      <c r="G784">
        <v>63.643749999999997</v>
      </c>
      <c r="H784">
        <v>62.3992</v>
      </c>
      <c r="I784">
        <v>82.456569999999999</v>
      </c>
      <c r="J784">
        <v>-1.7192400000000001</v>
      </c>
      <c r="K784">
        <v>1.212399</v>
      </c>
      <c r="L784" s="1">
        <v>3.2428430000000001</v>
      </c>
      <c r="M784" s="1">
        <v>5.273288</v>
      </c>
      <c r="N784">
        <v>8.2049260000000004</v>
      </c>
      <c r="O784">
        <v>-2.9637920000000002</v>
      </c>
      <c r="P784">
        <v>-3.2152699999999999E-2</v>
      </c>
      <c r="Q784">
        <v>1.998292</v>
      </c>
      <c r="R784">
        <v>4.0287360000000003</v>
      </c>
      <c r="S784">
        <v>6.960375</v>
      </c>
    </row>
    <row r="785" spans="1:19">
      <c r="A785" s="12">
        <v>41134</v>
      </c>
      <c r="B785" s="14">
        <v>18</v>
      </c>
      <c r="C785" t="s">
        <v>55</v>
      </c>
      <c r="D785" t="s">
        <v>58</v>
      </c>
      <c r="E785" t="str">
        <f t="shared" si="12"/>
        <v>4113418Average Per Device100% Cycling</v>
      </c>
      <c r="F785">
        <v>1.8281449999999999</v>
      </c>
      <c r="G785">
        <v>2.1056469999999998</v>
      </c>
      <c r="H785">
        <v>1.971732</v>
      </c>
      <c r="I785">
        <v>82.025229999999993</v>
      </c>
      <c r="J785">
        <v>7.6538099999999998E-2</v>
      </c>
      <c r="K785">
        <v>0.1952689</v>
      </c>
      <c r="L785" s="1">
        <v>0.27750150000000001</v>
      </c>
      <c r="M785" s="1">
        <v>0.3597341</v>
      </c>
      <c r="N785">
        <v>0.47846490000000003</v>
      </c>
      <c r="O785">
        <v>-5.7376799999999999E-2</v>
      </c>
      <c r="P785">
        <v>6.1353999999999999E-2</v>
      </c>
      <c r="Q785">
        <v>0.14358660000000001</v>
      </c>
      <c r="R785">
        <v>0.2258192</v>
      </c>
      <c r="S785">
        <v>0.34455000000000002</v>
      </c>
    </row>
    <row r="786" spans="1:19">
      <c r="A786" s="12">
        <v>41134</v>
      </c>
      <c r="B786" s="14">
        <v>18</v>
      </c>
      <c r="C786" t="s">
        <v>55</v>
      </c>
      <c r="D786" t="s">
        <v>57</v>
      </c>
      <c r="E786" t="str">
        <f t="shared" si="12"/>
        <v>4113418Average Per Device50% Cycling</v>
      </c>
      <c r="F786">
        <v>2.7171650000000001</v>
      </c>
      <c r="G786">
        <v>2.657511</v>
      </c>
      <c r="H786">
        <v>2.7118220000000002</v>
      </c>
      <c r="I786">
        <v>82.942980000000006</v>
      </c>
      <c r="J786">
        <v>-0.2935043</v>
      </c>
      <c r="K786">
        <v>-0.1553437</v>
      </c>
      <c r="L786" s="1">
        <v>-5.9653999999999999E-2</v>
      </c>
      <c r="M786" s="1">
        <v>3.6035600000000001E-2</v>
      </c>
      <c r="N786">
        <v>0.1741963</v>
      </c>
      <c r="O786">
        <v>-0.2391935</v>
      </c>
      <c r="P786">
        <v>-0.10103280000000001</v>
      </c>
      <c r="Q786">
        <v>-5.3432000000000002E-3</v>
      </c>
      <c r="R786">
        <v>9.0346399999999993E-2</v>
      </c>
      <c r="S786">
        <v>0.22850709999999999</v>
      </c>
    </row>
    <row r="787" spans="1:19">
      <c r="A787" s="12">
        <v>41134</v>
      </c>
      <c r="B787" s="14">
        <v>18</v>
      </c>
      <c r="C787" t="s">
        <v>55</v>
      </c>
      <c r="D787" t="s">
        <v>52</v>
      </c>
      <c r="E787" t="str">
        <f t="shared" si="12"/>
        <v>4113418Average Per DeviceAll</v>
      </c>
      <c r="F787">
        <v>2.245984</v>
      </c>
      <c r="G787">
        <v>2.3650229999999999</v>
      </c>
      <c r="H787">
        <v>2.3195739999999998</v>
      </c>
      <c r="I787">
        <v>82.456569999999999</v>
      </c>
      <c r="J787">
        <v>-9.7381899999999993E-2</v>
      </c>
      <c r="K787">
        <v>3.0481000000000001E-2</v>
      </c>
      <c r="L787" s="1">
        <v>0.1190384</v>
      </c>
      <c r="M787" s="1">
        <v>0.2075958</v>
      </c>
      <c r="N787">
        <v>0.3354586</v>
      </c>
      <c r="O787">
        <v>-0.1428306</v>
      </c>
      <c r="P787">
        <v>-1.49678E-2</v>
      </c>
      <c r="Q787">
        <v>7.3589600000000005E-2</v>
      </c>
      <c r="R787">
        <v>0.16214700000000001</v>
      </c>
      <c r="S787">
        <v>0.29000989999999999</v>
      </c>
    </row>
    <row r="788" spans="1:19">
      <c r="A788" s="12">
        <v>41134</v>
      </c>
      <c r="B788" s="14">
        <v>18</v>
      </c>
      <c r="C788" t="s">
        <v>54</v>
      </c>
      <c r="D788" t="s">
        <v>58</v>
      </c>
      <c r="E788" t="str">
        <f t="shared" si="12"/>
        <v>4113418Average Per Premise100% Cycling</v>
      </c>
      <c r="F788">
        <v>2.1639650000000001</v>
      </c>
      <c r="G788">
        <v>2.4924409999999999</v>
      </c>
      <c r="H788">
        <v>2.3339270000000001</v>
      </c>
      <c r="I788">
        <v>82.025229999999993</v>
      </c>
      <c r="J788">
        <v>0.1275133</v>
      </c>
      <c r="K788">
        <v>0.24624409999999999</v>
      </c>
      <c r="L788" s="1">
        <v>0.32847670000000001</v>
      </c>
      <c r="M788" s="1">
        <v>0.4107093</v>
      </c>
      <c r="N788">
        <v>0.52944000000000002</v>
      </c>
      <c r="O788">
        <v>-3.1000799999999998E-2</v>
      </c>
      <c r="P788">
        <v>8.7730100000000005E-2</v>
      </c>
      <c r="Q788">
        <v>0.16996259999999999</v>
      </c>
      <c r="R788">
        <v>0.25219520000000001</v>
      </c>
      <c r="S788">
        <v>0.37092609999999998</v>
      </c>
    </row>
    <row r="789" spans="1:19">
      <c r="A789" s="12">
        <v>41134</v>
      </c>
      <c r="B789" s="14">
        <v>18</v>
      </c>
      <c r="C789" t="s">
        <v>54</v>
      </c>
      <c r="D789" t="s">
        <v>57</v>
      </c>
      <c r="E789" t="str">
        <f t="shared" si="12"/>
        <v>4113418Average Per Premise50% Cycling</v>
      </c>
      <c r="F789">
        <v>3.1648339999999999</v>
      </c>
      <c r="G789">
        <v>3.095351</v>
      </c>
      <c r="H789">
        <v>3.1586099999999999</v>
      </c>
      <c r="I789">
        <v>82.942980000000006</v>
      </c>
      <c r="J789">
        <v>-0.30333260000000001</v>
      </c>
      <c r="K789">
        <v>-0.16517200000000001</v>
      </c>
      <c r="L789" s="1">
        <v>-6.9482299999999997E-2</v>
      </c>
      <c r="M789" s="1">
        <v>2.6207299999999999E-2</v>
      </c>
      <c r="N789">
        <v>0.16436799999999999</v>
      </c>
      <c r="O789">
        <v>-0.24007400000000001</v>
      </c>
      <c r="P789">
        <v>-0.1019133</v>
      </c>
      <c r="Q789">
        <v>-6.2237000000000004E-3</v>
      </c>
      <c r="R789">
        <v>8.9466000000000004E-2</v>
      </c>
      <c r="S789">
        <v>0.22762660000000001</v>
      </c>
    </row>
    <row r="790" spans="1:19">
      <c r="A790" s="12">
        <v>41134</v>
      </c>
      <c r="B790" s="14">
        <v>18</v>
      </c>
      <c r="C790" t="s">
        <v>54</v>
      </c>
      <c r="D790" t="s">
        <v>52</v>
      </c>
      <c r="E790" t="str">
        <f t="shared" si="12"/>
        <v>4113418Average Per PremiseAll</v>
      </c>
      <c r="F790">
        <v>2.6343730000000001</v>
      </c>
      <c r="G790">
        <v>2.7758090000000002</v>
      </c>
      <c r="H790">
        <v>2.7215280000000002</v>
      </c>
      <c r="I790">
        <v>82.456569999999999</v>
      </c>
      <c r="J790">
        <v>-7.4984300000000004E-2</v>
      </c>
      <c r="K790">
        <v>5.2878500000000002E-2</v>
      </c>
      <c r="L790" s="1">
        <v>0.1414359</v>
      </c>
      <c r="M790" s="1">
        <v>0.22999339999999999</v>
      </c>
      <c r="N790">
        <v>0.35785620000000001</v>
      </c>
      <c r="O790">
        <v>-0.1292652</v>
      </c>
      <c r="P790">
        <v>-1.4023E-3</v>
      </c>
      <c r="Q790">
        <v>8.7155099999999999E-2</v>
      </c>
      <c r="R790">
        <v>0.17571249999999999</v>
      </c>
      <c r="S790">
        <v>0.30357529999999999</v>
      </c>
    </row>
    <row r="791" spans="1:19">
      <c r="A791" s="12">
        <v>41134</v>
      </c>
      <c r="B791" s="14">
        <v>18</v>
      </c>
      <c r="C791" t="s">
        <v>56</v>
      </c>
      <c r="D791" t="s">
        <v>58</v>
      </c>
      <c r="E791" t="str">
        <f t="shared" si="12"/>
        <v>4113418Average Per Ton100% Cycling</v>
      </c>
      <c r="F791">
        <v>0.50554169999999998</v>
      </c>
      <c r="G791">
        <v>0.58227980000000001</v>
      </c>
      <c r="H791">
        <v>0.54524799999999995</v>
      </c>
      <c r="I791">
        <v>82.025229999999993</v>
      </c>
      <c r="J791">
        <v>-0.1242253</v>
      </c>
      <c r="K791">
        <v>-5.4945000000000003E-3</v>
      </c>
      <c r="L791" s="1">
        <v>7.6738100000000004E-2</v>
      </c>
      <c r="M791" s="1">
        <v>0.15897069999999999</v>
      </c>
      <c r="N791">
        <v>0.27770149999999999</v>
      </c>
      <c r="O791">
        <v>-0.16125709999999999</v>
      </c>
      <c r="P791">
        <v>-4.25262E-2</v>
      </c>
      <c r="Q791">
        <v>3.97063E-2</v>
      </c>
      <c r="R791">
        <v>0.1219389</v>
      </c>
      <c r="S791">
        <v>0.24066979999999999</v>
      </c>
    </row>
    <row r="792" spans="1:19">
      <c r="A792" s="12">
        <v>41134</v>
      </c>
      <c r="B792" s="14">
        <v>18</v>
      </c>
      <c r="C792" t="s">
        <v>56</v>
      </c>
      <c r="D792" t="s">
        <v>57</v>
      </c>
      <c r="E792" t="str">
        <f t="shared" si="12"/>
        <v>4113418Average Per Ton50% Cycling</v>
      </c>
      <c r="F792">
        <v>0.78280879999999997</v>
      </c>
      <c r="G792">
        <v>0.76562269999999999</v>
      </c>
      <c r="H792">
        <v>0.78126949999999995</v>
      </c>
      <c r="I792">
        <v>82.942980000000006</v>
      </c>
      <c r="J792">
        <v>-0.2510365</v>
      </c>
      <c r="K792">
        <v>-0.1128758</v>
      </c>
      <c r="L792" s="1">
        <v>-1.7186199999999999E-2</v>
      </c>
      <c r="M792" s="1">
        <v>7.8503500000000004E-2</v>
      </c>
      <c r="N792">
        <v>0.2166641</v>
      </c>
      <c r="O792">
        <v>-0.2353896</v>
      </c>
      <c r="P792">
        <v>-9.7228999999999996E-2</v>
      </c>
      <c r="Q792">
        <v>-1.5393E-3</v>
      </c>
      <c r="R792">
        <v>9.4150300000000006E-2</v>
      </c>
      <c r="S792">
        <v>0.23231099999999999</v>
      </c>
    </row>
    <row r="793" spans="1:19">
      <c r="A793" s="12">
        <v>41134</v>
      </c>
      <c r="B793" s="14">
        <v>18</v>
      </c>
      <c r="C793" t="s">
        <v>56</v>
      </c>
      <c r="D793" t="s">
        <v>52</v>
      </c>
      <c r="E793" t="str">
        <f t="shared" si="12"/>
        <v>4113418Average Per TonAll</v>
      </c>
      <c r="F793">
        <v>0.63585729999999996</v>
      </c>
      <c r="G793">
        <v>0.66845100000000002</v>
      </c>
      <c r="H793">
        <v>0.65617809999999999</v>
      </c>
      <c r="I793">
        <v>82.456569999999999</v>
      </c>
      <c r="J793">
        <v>-0.1838265</v>
      </c>
      <c r="K793">
        <v>-5.5963699999999998E-2</v>
      </c>
      <c r="L793" s="1">
        <v>3.2593700000000003E-2</v>
      </c>
      <c r="M793" s="1">
        <v>0.1211511</v>
      </c>
      <c r="N793">
        <v>0.24901400000000001</v>
      </c>
      <c r="O793">
        <v>-0.19609940000000001</v>
      </c>
      <c r="P793">
        <v>-6.8236500000000005E-2</v>
      </c>
      <c r="Q793">
        <v>2.0320899999999999E-2</v>
      </c>
      <c r="R793">
        <v>0.1088783</v>
      </c>
      <c r="S793">
        <v>0.23674110000000001</v>
      </c>
    </row>
    <row r="794" spans="1:19">
      <c r="A794" s="12">
        <v>41134</v>
      </c>
      <c r="B794" s="14">
        <v>19</v>
      </c>
      <c r="C794" t="s">
        <v>63</v>
      </c>
      <c r="D794" t="s">
        <v>58</v>
      </c>
      <c r="E794" t="str">
        <f t="shared" si="12"/>
        <v>4113419Aggregate100% Cycling</v>
      </c>
      <c r="F794">
        <v>33.765889999999999</v>
      </c>
      <c r="G794">
        <v>29.52637</v>
      </c>
      <c r="H794">
        <v>27.64856</v>
      </c>
      <c r="I794">
        <v>79.095920000000007</v>
      </c>
      <c r="J794">
        <v>-6.7964079999999996</v>
      </c>
      <c r="K794">
        <v>-5.2857729999999998</v>
      </c>
      <c r="L794" s="1">
        <v>-4.2395129999999996</v>
      </c>
      <c r="M794" s="1">
        <v>-3.1932520000000002</v>
      </c>
      <c r="N794">
        <v>-1.6826179999999999</v>
      </c>
      <c r="O794">
        <v>-8.6742220000000003</v>
      </c>
      <c r="P794">
        <v>-7.1635879999999998</v>
      </c>
      <c r="Q794">
        <v>-6.1173279999999997</v>
      </c>
      <c r="R794">
        <v>-5.0710670000000002</v>
      </c>
      <c r="S794">
        <v>-3.5604330000000002</v>
      </c>
    </row>
    <row r="795" spans="1:19">
      <c r="A795" s="12">
        <v>41134</v>
      </c>
      <c r="B795" s="14">
        <v>19</v>
      </c>
      <c r="C795" t="s">
        <v>63</v>
      </c>
      <c r="D795" t="s">
        <v>57</v>
      </c>
      <c r="E795" t="str">
        <f t="shared" si="12"/>
        <v>4113419Aggregate50% Cycling</v>
      </c>
      <c r="F795">
        <v>34.116340000000001</v>
      </c>
      <c r="G795">
        <v>31.188320000000001</v>
      </c>
      <c r="H795">
        <v>31.825700000000001</v>
      </c>
      <c r="I795">
        <v>79.868759999999995</v>
      </c>
      <c r="J795">
        <v>-5.390352</v>
      </c>
      <c r="K795">
        <v>-3.9355899999999999</v>
      </c>
      <c r="L795" s="1">
        <v>-2.9280270000000002</v>
      </c>
      <c r="M795" s="1">
        <v>-1.920463</v>
      </c>
      <c r="N795">
        <v>-0.4657017</v>
      </c>
      <c r="O795">
        <v>-4.7529669999999999</v>
      </c>
      <c r="P795">
        <v>-3.2982049999999998</v>
      </c>
      <c r="Q795">
        <v>-2.2906420000000001</v>
      </c>
      <c r="R795">
        <v>-1.2830779999999999</v>
      </c>
      <c r="S795">
        <v>0.17168340000000001</v>
      </c>
    </row>
    <row r="796" spans="1:19">
      <c r="A796" s="12">
        <v>41134</v>
      </c>
      <c r="B796" s="14">
        <v>19</v>
      </c>
      <c r="C796" t="s">
        <v>63</v>
      </c>
      <c r="D796" t="s">
        <v>52</v>
      </c>
      <c r="E796" t="str">
        <f t="shared" si="12"/>
        <v>4113419AggregateAll</v>
      </c>
      <c r="F796">
        <v>67.925290000000004</v>
      </c>
      <c r="G796">
        <v>60.764800000000001</v>
      </c>
      <c r="H796">
        <v>59.545279999999998</v>
      </c>
      <c r="I796">
        <v>79.459159999999997</v>
      </c>
      <c r="J796">
        <v>-12.181850000000001</v>
      </c>
      <c r="K796">
        <v>-9.2151879999999995</v>
      </c>
      <c r="L796" s="1">
        <v>-7.1604850000000004</v>
      </c>
      <c r="M796" s="1">
        <v>-5.1057819999999996</v>
      </c>
      <c r="N796">
        <v>-2.1391179999999999</v>
      </c>
      <c r="O796">
        <v>-13.40138</v>
      </c>
      <c r="P796">
        <v>-10.434710000000001</v>
      </c>
      <c r="Q796">
        <v>-8.3800080000000001</v>
      </c>
      <c r="R796">
        <v>-6.3253060000000003</v>
      </c>
      <c r="S796">
        <v>-3.358641</v>
      </c>
    </row>
    <row r="797" spans="1:19">
      <c r="A797" s="12">
        <v>41134</v>
      </c>
      <c r="B797" s="14">
        <v>19</v>
      </c>
      <c r="C797" t="s">
        <v>55</v>
      </c>
      <c r="D797" t="s">
        <v>58</v>
      </c>
      <c r="E797" t="str">
        <f t="shared" si="12"/>
        <v>4113419Average Per Device100% Cycling</v>
      </c>
      <c r="F797">
        <v>2.3286410000000002</v>
      </c>
      <c r="G797">
        <v>2.0362659999999999</v>
      </c>
      <c r="H797">
        <v>1.9067639999999999</v>
      </c>
      <c r="I797">
        <v>79.095920000000007</v>
      </c>
      <c r="J797">
        <v>-0.50110120000000002</v>
      </c>
      <c r="K797">
        <v>-0.37778410000000001</v>
      </c>
      <c r="L797" s="1">
        <v>-0.2923751</v>
      </c>
      <c r="M797" s="1">
        <v>-0.20696609999999999</v>
      </c>
      <c r="N797">
        <v>-8.3649000000000001E-2</v>
      </c>
      <c r="O797">
        <v>-0.63060340000000004</v>
      </c>
      <c r="P797">
        <v>-0.50728629999999997</v>
      </c>
      <c r="Q797">
        <v>-0.42187730000000001</v>
      </c>
      <c r="R797">
        <v>-0.3364682</v>
      </c>
      <c r="S797">
        <v>-0.21315120000000001</v>
      </c>
    </row>
    <row r="798" spans="1:19">
      <c r="A798" s="12">
        <v>41134</v>
      </c>
      <c r="B798" s="14">
        <v>19</v>
      </c>
      <c r="C798" t="s">
        <v>55</v>
      </c>
      <c r="D798" t="s">
        <v>57</v>
      </c>
      <c r="E798" t="str">
        <f t="shared" si="12"/>
        <v>4113419Average Per Device50% Cycling</v>
      </c>
      <c r="F798">
        <v>2.7430750000000002</v>
      </c>
      <c r="G798">
        <v>2.5076510000000001</v>
      </c>
      <c r="H798">
        <v>2.5588989999999998</v>
      </c>
      <c r="I798">
        <v>79.868759999999995</v>
      </c>
      <c r="J798">
        <v>-0.46602149999999998</v>
      </c>
      <c r="K798">
        <v>-0.32978239999999998</v>
      </c>
      <c r="L798" s="1">
        <v>-0.23542360000000001</v>
      </c>
      <c r="M798" s="1">
        <v>-0.14106469999999999</v>
      </c>
      <c r="N798">
        <v>-4.8256000000000002E-3</v>
      </c>
      <c r="O798">
        <v>-0.41477370000000002</v>
      </c>
      <c r="P798">
        <v>-0.27853460000000002</v>
      </c>
      <c r="Q798">
        <v>-0.1841757</v>
      </c>
      <c r="R798">
        <v>-8.9816900000000005E-2</v>
      </c>
      <c r="S798">
        <v>4.6422199999999997E-2</v>
      </c>
    </row>
    <row r="799" spans="1:19">
      <c r="A799" s="12">
        <v>41134</v>
      </c>
      <c r="B799" s="14">
        <v>19</v>
      </c>
      <c r="C799" t="s">
        <v>55</v>
      </c>
      <c r="D799" t="s">
        <v>52</v>
      </c>
      <c r="E799" t="str">
        <f t="shared" si="12"/>
        <v>4113419Average Per DeviceAll</v>
      </c>
      <c r="F799">
        <v>2.523425</v>
      </c>
      <c r="G799">
        <v>2.2578170000000002</v>
      </c>
      <c r="H799">
        <v>2.2132679999999998</v>
      </c>
      <c r="I799">
        <v>79.459159999999997</v>
      </c>
      <c r="J799">
        <v>-0.48461379999999998</v>
      </c>
      <c r="K799">
        <v>-0.35522330000000002</v>
      </c>
      <c r="L799" s="1">
        <v>-0.26560790000000001</v>
      </c>
      <c r="M799" s="1">
        <v>-0.17599239999999999</v>
      </c>
      <c r="N799">
        <v>-4.6601999999999998E-2</v>
      </c>
      <c r="O799">
        <v>-0.52916339999999995</v>
      </c>
      <c r="P799">
        <v>-0.39977299999999999</v>
      </c>
      <c r="Q799">
        <v>-0.31015749999999997</v>
      </c>
      <c r="R799">
        <v>-0.22054209999999999</v>
      </c>
      <c r="S799">
        <v>-9.1151700000000002E-2</v>
      </c>
    </row>
    <row r="800" spans="1:19">
      <c r="A800" s="12">
        <v>41134</v>
      </c>
      <c r="B800" s="14">
        <v>19</v>
      </c>
      <c r="C800" t="s">
        <v>54</v>
      </c>
      <c r="D800" t="s">
        <v>58</v>
      </c>
      <c r="E800" t="str">
        <f t="shared" si="12"/>
        <v>4113419Average Per Premise100% Cycling</v>
      </c>
      <c r="F800">
        <v>2.756399</v>
      </c>
      <c r="G800">
        <v>2.4103159999999999</v>
      </c>
      <c r="H800">
        <v>2.2570250000000001</v>
      </c>
      <c r="I800">
        <v>79.095920000000007</v>
      </c>
      <c r="J800">
        <v>-0.55480879999999999</v>
      </c>
      <c r="K800">
        <v>-0.43149169999999998</v>
      </c>
      <c r="L800" s="1">
        <v>-0.34608270000000002</v>
      </c>
      <c r="M800" s="1">
        <v>-0.26067370000000001</v>
      </c>
      <c r="N800">
        <v>-0.1373566</v>
      </c>
      <c r="O800">
        <v>-0.70809979999999995</v>
      </c>
      <c r="P800">
        <v>-0.58478269999999999</v>
      </c>
      <c r="Q800">
        <v>-0.49937369999999998</v>
      </c>
      <c r="R800">
        <v>-0.41396470000000002</v>
      </c>
      <c r="S800">
        <v>-0.29064760000000001</v>
      </c>
    </row>
    <row r="801" spans="1:19">
      <c r="A801" s="12">
        <v>41134</v>
      </c>
      <c r="B801" s="14">
        <v>19</v>
      </c>
      <c r="C801" t="s">
        <v>54</v>
      </c>
      <c r="D801" t="s">
        <v>57</v>
      </c>
      <c r="E801" t="str">
        <f t="shared" si="12"/>
        <v>4113419Average Per Premise50% Cycling</v>
      </c>
      <c r="F801">
        <v>3.1950129999999999</v>
      </c>
      <c r="G801">
        <v>2.920801</v>
      </c>
      <c r="H801">
        <v>2.9804930000000001</v>
      </c>
      <c r="I801">
        <v>79.868759999999995</v>
      </c>
      <c r="J801">
        <v>-0.50480910000000001</v>
      </c>
      <c r="K801">
        <v>-0.36857000000000001</v>
      </c>
      <c r="L801" s="1">
        <v>-0.27421119999999999</v>
      </c>
      <c r="M801" s="1">
        <v>-0.1798524</v>
      </c>
      <c r="N801">
        <v>-4.3613199999999998E-2</v>
      </c>
      <c r="O801">
        <v>-0.44511770000000001</v>
      </c>
      <c r="P801">
        <v>-0.3088786</v>
      </c>
      <c r="Q801">
        <v>-0.21451970000000001</v>
      </c>
      <c r="R801">
        <v>-0.1201609</v>
      </c>
      <c r="S801">
        <v>1.6078200000000001E-2</v>
      </c>
    </row>
    <row r="802" spans="1:19">
      <c r="A802" s="12">
        <v>41134</v>
      </c>
      <c r="B802" s="14">
        <v>19</v>
      </c>
      <c r="C802" t="s">
        <v>54</v>
      </c>
      <c r="D802" t="s">
        <v>52</v>
      </c>
      <c r="E802" t="str">
        <f t="shared" si="12"/>
        <v>4113419Average Per PremiseAll</v>
      </c>
      <c r="F802">
        <v>2.9625469999999998</v>
      </c>
      <c r="G802">
        <v>2.6502439999999998</v>
      </c>
      <c r="H802">
        <v>2.5970550000000001</v>
      </c>
      <c r="I802">
        <v>79.459159999999997</v>
      </c>
      <c r="J802">
        <v>-0.53130900000000003</v>
      </c>
      <c r="K802">
        <v>-0.40191850000000001</v>
      </c>
      <c r="L802" s="1">
        <v>-0.3123031</v>
      </c>
      <c r="M802" s="1">
        <v>-0.22268760000000001</v>
      </c>
      <c r="N802">
        <v>-9.3297199999999997E-2</v>
      </c>
      <c r="O802">
        <v>-0.58449819999999997</v>
      </c>
      <c r="P802">
        <v>-0.45510780000000001</v>
      </c>
      <c r="Q802">
        <v>-0.36549229999999999</v>
      </c>
      <c r="R802">
        <v>-0.27587689999999998</v>
      </c>
      <c r="S802">
        <v>-0.14648639999999999</v>
      </c>
    </row>
    <row r="803" spans="1:19">
      <c r="A803" s="12">
        <v>41134</v>
      </c>
      <c r="B803" s="14">
        <v>19</v>
      </c>
      <c r="C803" t="s">
        <v>56</v>
      </c>
      <c r="D803" t="s">
        <v>58</v>
      </c>
      <c r="E803" t="str">
        <f t="shared" si="12"/>
        <v>4113419Average Per Ton100% Cycling</v>
      </c>
      <c r="F803">
        <v>0.64394510000000005</v>
      </c>
      <c r="G803">
        <v>0.56309379999999998</v>
      </c>
      <c r="H803">
        <v>0.52728229999999998</v>
      </c>
      <c r="I803">
        <v>79.095920000000007</v>
      </c>
      <c r="J803">
        <v>-0.28957739999999998</v>
      </c>
      <c r="K803">
        <v>-0.1662603</v>
      </c>
      <c r="L803" s="1">
        <v>-8.0851300000000001E-2</v>
      </c>
      <c r="M803" s="1">
        <v>4.5577999999999999E-3</v>
      </c>
      <c r="N803">
        <v>0.12787480000000001</v>
      </c>
      <c r="O803">
        <v>-0.32538889999999998</v>
      </c>
      <c r="P803">
        <v>-0.2020718</v>
      </c>
      <c r="Q803">
        <v>-0.1166628</v>
      </c>
      <c r="R803">
        <v>-3.1253799999999998E-2</v>
      </c>
      <c r="S803">
        <v>9.2063300000000001E-2</v>
      </c>
    </row>
    <row r="804" spans="1:19">
      <c r="A804" s="12">
        <v>41134</v>
      </c>
      <c r="B804" s="14">
        <v>19</v>
      </c>
      <c r="C804" t="s">
        <v>56</v>
      </c>
      <c r="D804" t="s">
        <v>57</v>
      </c>
      <c r="E804" t="str">
        <f t="shared" si="12"/>
        <v>4113419Average Per Ton50% Cycling</v>
      </c>
      <c r="F804">
        <v>0.79027349999999996</v>
      </c>
      <c r="G804">
        <v>0.72244850000000005</v>
      </c>
      <c r="H804">
        <v>0.73721300000000001</v>
      </c>
      <c r="I804">
        <v>79.868759999999995</v>
      </c>
      <c r="J804">
        <v>-0.2984231</v>
      </c>
      <c r="K804">
        <v>-0.16218389999999999</v>
      </c>
      <c r="L804" s="1">
        <v>-6.7825099999999999E-2</v>
      </c>
      <c r="M804" s="1">
        <v>2.65337E-2</v>
      </c>
      <c r="N804">
        <v>0.1627729</v>
      </c>
      <c r="O804">
        <v>-0.28365859999999998</v>
      </c>
      <c r="P804">
        <v>-0.14741940000000001</v>
      </c>
      <c r="Q804">
        <v>-5.3060599999999999E-2</v>
      </c>
      <c r="R804">
        <v>4.12982E-2</v>
      </c>
      <c r="S804">
        <v>0.17753740000000001</v>
      </c>
    </row>
    <row r="805" spans="1:19">
      <c r="A805" s="12">
        <v>41134</v>
      </c>
      <c r="B805" s="14">
        <v>19</v>
      </c>
      <c r="C805" t="s">
        <v>56</v>
      </c>
      <c r="D805" t="s">
        <v>52</v>
      </c>
      <c r="E805" t="str">
        <f t="shared" si="12"/>
        <v>4113419Average Per TonAll</v>
      </c>
      <c r="F805">
        <v>0.71271949999999995</v>
      </c>
      <c r="G805">
        <v>0.63799050000000002</v>
      </c>
      <c r="H805">
        <v>0.62594970000000005</v>
      </c>
      <c r="I805">
        <v>79.459159999999997</v>
      </c>
      <c r="J805">
        <v>-0.29373480000000002</v>
      </c>
      <c r="K805">
        <v>-0.1643444</v>
      </c>
      <c r="L805" s="1">
        <v>-7.4729000000000004E-2</v>
      </c>
      <c r="M805" s="1">
        <v>1.48865E-2</v>
      </c>
      <c r="N805">
        <v>0.14427690000000001</v>
      </c>
      <c r="O805">
        <v>-0.30577559999999998</v>
      </c>
      <c r="P805">
        <v>-0.17638519999999999</v>
      </c>
      <c r="Q805">
        <v>-8.6769799999999994E-2</v>
      </c>
      <c r="R805">
        <v>2.8457000000000001E-3</v>
      </c>
      <c r="S805">
        <v>0.1322361</v>
      </c>
    </row>
    <row r="806" spans="1:19">
      <c r="A806" s="12">
        <v>41134</v>
      </c>
      <c r="B806" s="14">
        <v>20</v>
      </c>
      <c r="C806" t="s">
        <v>63</v>
      </c>
      <c r="D806" t="s">
        <v>58</v>
      </c>
      <c r="E806" t="str">
        <f t="shared" si="12"/>
        <v>4113420Aggregate100% Cycling</v>
      </c>
      <c r="F806">
        <v>32.042729999999999</v>
      </c>
      <c r="G806">
        <v>26.36252</v>
      </c>
      <c r="H806">
        <v>24.685919999999999</v>
      </c>
      <c r="I806">
        <v>75.451800000000006</v>
      </c>
      <c r="J806">
        <v>-7.9868920000000001</v>
      </c>
      <c r="K806">
        <v>-6.624085</v>
      </c>
      <c r="L806" s="1">
        <v>-5.6802089999999996</v>
      </c>
      <c r="M806" s="1">
        <v>-4.7363330000000001</v>
      </c>
      <c r="N806">
        <v>-3.373526</v>
      </c>
      <c r="O806">
        <v>-9.6634930000000008</v>
      </c>
      <c r="P806">
        <v>-8.3006860000000007</v>
      </c>
      <c r="Q806">
        <v>-7.3568100000000003</v>
      </c>
      <c r="R806">
        <v>-6.4129339999999999</v>
      </c>
      <c r="S806">
        <v>-5.0501269999999998</v>
      </c>
    </row>
    <row r="807" spans="1:19">
      <c r="A807" s="12">
        <v>41134</v>
      </c>
      <c r="B807" s="14">
        <v>20</v>
      </c>
      <c r="C807" t="s">
        <v>63</v>
      </c>
      <c r="D807" t="s">
        <v>57</v>
      </c>
      <c r="E807" t="str">
        <f t="shared" si="12"/>
        <v>4113420Aggregate50% Cycling</v>
      </c>
      <c r="F807">
        <v>30.387429999999998</v>
      </c>
      <c r="G807">
        <v>28.12143</v>
      </c>
      <c r="H807">
        <v>28.69613</v>
      </c>
      <c r="I807">
        <v>75.954329999999999</v>
      </c>
      <c r="J807">
        <v>-4.5009880000000004</v>
      </c>
      <c r="K807">
        <v>-3.1805439999999998</v>
      </c>
      <c r="L807" s="1">
        <v>-2.2660079999999998</v>
      </c>
      <c r="M807" s="1">
        <v>-1.3514729999999999</v>
      </c>
      <c r="N807">
        <v>-3.1029000000000001E-2</v>
      </c>
      <c r="O807">
        <v>-3.9262809999999999</v>
      </c>
      <c r="P807">
        <v>-2.6058370000000002</v>
      </c>
      <c r="Q807">
        <v>-1.6913020000000001</v>
      </c>
      <c r="R807">
        <v>-0.77676619999999996</v>
      </c>
      <c r="S807">
        <v>0.54367770000000004</v>
      </c>
    </row>
    <row r="808" spans="1:19">
      <c r="A808" s="12">
        <v>41134</v>
      </c>
      <c r="B808" s="14">
        <v>20</v>
      </c>
      <c r="C808" t="s">
        <v>63</v>
      </c>
      <c r="D808" t="s">
        <v>52</v>
      </c>
      <c r="E808" t="str">
        <f t="shared" si="12"/>
        <v>4113420AggregateAll</v>
      </c>
      <c r="F808">
        <v>62.452739999999999</v>
      </c>
      <c r="G808">
        <v>54.531210000000002</v>
      </c>
      <c r="H808">
        <v>53.448039999999999</v>
      </c>
      <c r="I808">
        <v>75.687989999999999</v>
      </c>
      <c r="J808">
        <v>-12.465260000000001</v>
      </c>
      <c r="K808">
        <v>-9.7807870000000001</v>
      </c>
      <c r="L808" s="1">
        <v>-7.921532</v>
      </c>
      <c r="M808" s="1">
        <v>-6.0622769999999999</v>
      </c>
      <c r="N808">
        <v>-3.3778079999999999</v>
      </c>
      <c r="O808">
        <v>-13.54843</v>
      </c>
      <c r="P808">
        <v>-10.863960000000001</v>
      </c>
      <c r="Q808">
        <v>-9.0047080000000008</v>
      </c>
      <c r="R808">
        <v>-7.1454529999999998</v>
      </c>
      <c r="S808">
        <v>-4.4609839999999998</v>
      </c>
    </row>
    <row r="809" spans="1:19">
      <c r="A809" s="12">
        <v>41134</v>
      </c>
      <c r="B809" s="14">
        <v>20</v>
      </c>
      <c r="C809" t="s">
        <v>55</v>
      </c>
      <c r="D809" t="s">
        <v>58</v>
      </c>
      <c r="E809" t="str">
        <f t="shared" si="12"/>
        <v>4113420Average Per Device100% Cycling</v>
      </c>
      <c r="F809">
        <v>2.2098049999999998</v>
      </c>
      <c r="G809">
        <v>1.8180730000000001</v>
      </c>
      <c r="H809">
        <v>1.702448</v>
      </c>
      <c r="I809">
        <v>75.451800000000006</v>
      </c>
      <c r="J809">
        <v>-0.5800324</v>
      </c>
      <c r="K809">
        <v>-0.4687828</v>
      </c>
      <c r="L809" s="1">
        <v>-0.39173170000000002</v>
      </c>
      <c r="M809" s="1">
        <v>-0.31468059999999998</v>
      </c>
      <c r="N809">
        <v>-0.2034311</v>
      </c>
      <c r="O809">
        <v>-0.695658</v>
      </c>
      <c r="P809">
        <v>-0.5844085</v>
      </c>
      <c r="Q809">
        <v>-0.50735739999999996</v>
      </c>
      <c r="R809">
        <v>-0.43030629999999997</v>
      </c>
      <c r="S809">
        <v>-0.31905670000000003</v>
      </c>
    </row>
    <row r="810" spans="1:19">
      <c r="A810" s="12">
        <v>41134</v>
      </c>
      <c r="B810" s="14">
        <v>20</v>
      </c>
      <c r="C810" t="s">
        <v>55</v>
      </c>
      <c r="D810" t="s">
        <v>57</v>
      </c>
      <c r="E810" t="str">
        <f t="shared" si="12"/>
        <v>4113420Average Per Device50% Cycling</v>
      </c>
      <c r="F810">
        <v>2.443257</v>
      </c>
      <c r="G810">
        <v>2.2610619999999999</v>
      </c>
      <c r="H810">
        <v>2.3072710000000001</v>
      </c>
      <c r="I810">
        <v>75.954329999999999</v>
      </c>
      <c r="J810">
        <v>-0.39150190000000001</v>
      </c>
      <c r="K810">
        <v>-0.26784160000000001</v>
      </c>
      <c r="L810" s="1">
        <v>-0.18219489999999999</v>
      </c>
      <c r="M810" s="1">
        <v>-9.6548300000000004E-2</v>
      </c>
      <c r="N810">
        <v>2.7112000000000001E-2</v>
      </c>
      <c r="O810">
        <v>-0.34529349999999998</v>
      </c>
      <c r="P810">
        <v>-0.22163330000000001</v>
      </c>
      <c r="Q810">
        <v>-0.13598660000000001</v>
      </c>
      <c r="R810">
        <v>-5.03399E-2</v>
      </c>
      <c r="S810">
        <v>7.3320399999999994E-2</v>
      </c>
    </row>
    <row r="811" spans="1:19">
      <c r="A811" s="12">
        <v>41134</v>
      </c>
      <c r="B811" s="14">
        <v>20</v>
      </c>
      <c r="C811" t="s">
        <v>55</v>
      </c>
      <c r="D811" t="s">
        <v>52</v>
      </c>
      <c r="E811" t="str">
        <f t="shared" si="12"/>
        <v>4113420Average Per DeviceAll</v>
      </c>
      <c r="F811">
        <v>2.319528</v>
      </c>
      <c r="G811">
        <v>2.026278</v>
      </c>
      <c r="H811">
        <v>1.9867140000000001</v>
      </c>
      <c r="I811">
        <v>75.687989999999999</v>
      </c>
      <c r="J811">
        <v>-0.4914231</v>
      </c>
      <c r="K811">
        <v>-0.37434050000000002</v>
      </c>
      <c r="L811" s="1">
        <v>-0.29324939999999999</v>
      </c>
      <c r="M811" s="1">
        <v>-0.2121584</v>
      </c>
      <c r="N811">
        <v>-9.5075800000000002E-2</v>
      </c>
      <c r="O811">
        <v>-0.53098670000000003</v>
      </c>
      <c r="P811">
        <v>-0.4139041</v>
      </c>
      <c r="Q811">
        <v>-0.33281309999999997</v>
      </c>
      <c r="R811">
        <v>-0.2517221</v>
      </c>
      <c r="S811">
        <v>-0.1346395</v>
      </c>
    </row>
    <row r="812" spans="1:19">
      <c r="A812" s="12">
        <v>41134</v>
      </c>
      <c r="B812" s="14">
        <v>20</v>
      </c>
      <c r="C812" t="s">
        <v>54</v>
      </c>
      <c r="D812" t="s">
        <v>58</v>
      </c>
      <c r="E812" t="str">
        <f t="shared" si="12"/>
        <v>4113420Average Per Premise100% Cycling</v>
      </c>
      <c r="F812">
        <v>2.6157330000000001</v>
      </c>
      <c r="G812">
        <v>2.1520419999999998</v>
      </c>
      <c r="H812">
        <v>2.015177</v>
      </c>
      <c r="I812">
        <v>75.451800000000006</v>
      </c>
      <c r="J812">
        <v>-0.65199119999999999</v>
      </c>
      <c r="K812">
        <v>-0.54074160000000004</v>
      </c>
      <c r="L812" s="1">
        <v>-0.46369050000000001</v>
      </c>
      <c r="M812" s="1">
        <v>-0.38663940000000002</v>
      </c>
      <c r="N812">
        <v>-0.27538990000000002</v>
      </c>
      <c r="O812">
        <v>-0.78885660000000002</v>
      </c>
      <c r="P812">
        <v>-0.67760699999999996</v>
      </c>
      <c r="Q812">
        <v>-0.60055590000000003</v>
      </c>
      <c r="R812">
        <v>-0.52350479999999999</v>
      </c>
      <c r="S812">
        <v>-0.41225519999999999</v>
      </c>
    </row>
    <row r="813" spans="1:19">
      <c r="A813" s="12">
        <v>41134</v>
      </c>
      <c r="B813" s="14">
        <v>20</v>
      </c>
      <c r="C813" t="s">
        <v>54</v>
      </c>
      <c r="D813" t="s">
        <v>57</v>
      </c>
      <c r="E813" t="str">
        <f t="shared" si="12"/>
        <v>4113420Average Per Premise50% Cycling</v>
      </c>
      <c r="F813">
        <v>2.8457979999999998</v>
      </c>
      <c r="G813">
        <v>2.6335850000000001</v>
      </c>
      <c r="H813">
        <v>2.6874069999999999</v>
      </c>
      <c r="I813">
        <v>75.954329999999999</v>
      </c>
      <c r="J813">
        <v>-0.4215197</v>
      </c>
      <c r="K813">
        <v>-0.2978595</v>
      </c>
      <c r="L813" s="1">
        <v>-0.21221280000000001</v>
      </c>
      <c r="M813" s="1">
        <v>-0.12656609999999999</v>
      </c>
      <c r="N813">
        <v>-2.9058999999999999E-3</v>
      </c>
      <c r="O813">
        <v>-0.36769819999999998</v>
      </c>
      <c r="P813">
        <v>-0.2440379</v>
      </c>
      <c r="Q813">
        <v>-0.15839120000000001</v>
      </c>
      <c r="R813">
        <v>-7.2744500000000004E-2</v>
      </c>
      <c r="S813">
        <v>5.0915700000000001E-2</v>
      </c>
    </row>
    <row r="814" spans="1:19">
      <c r="A814" s="12">
        <v>41134</v>
      </c>
      <c r="B814" s="14">
        <v>20</v>
      </c>
      <c r="C814" t="s">
        <v>54</v>
      </c>
      <c r="D814" t="s">
        <v>52</v>
      </c>
      <c r="E814" t="str">
        <f t="shared" si="12"/>
        <v>4113420Average Per PremiseAll</v>
      </c>
      <c r="F814">
        <v>2.7238639999999998</v>
      </c>
      <c r="G814">
        <v>2.378368</v>
      </c>
      <c r="H814">
        <v>2.3311250000000001</v>
      </c>
      <c r="I814">
        <v>75.687989999999999</v>
      </c>
      <c r="J814">
        <v>-0.54366959999999998</v>
      </c>
      <c r="K814">
        <v>-0.42658699999999999</v>
      </c>
      <c r="L814" s="1">
        <v>-0.34549600000000003</v>
      </c>
      <c r="M814" s="1">
        <v>-0.264405</v>
      </c>
      <c r="N814">
        <v>-0.14732239999999999</v>
      </c>
      <c r="O814">
        <v>-0.59091210000000005</v>
      </c>
      <c r="P814">
        <v>-0.47382960000000002</v>
      </c>
      <c r="Q814">
        <v>-0.39273849999999999</v>
      </c>
      <c r="R814">
        <v>-0.31164750000000002</v>
      </c>
      <c r="S814">
        <v>-0.19456490000000001</v>
      </c>
    </row>
    <row r="815" spans="1:19">
      <c r="A815" s="12">
        <v>41134</v>
      </c>
      <c r="B815" s="14">
        <v>20</v>
      </c>
      <c r="C815" t="s">
        <v>56</v>
      </c>
      <c r="D815" t="s">
        <v>58</v>
      </c>
      <c r="E815" t="str">
        <f t="shared" si="12"/>
        <v>4113420Average Per Ton100% Cycling</v>
      </c>
      <c r="F815">
        <v>0.61108300000000004</v>
      </c>
      <c r="G815">
        <v>0.50275639999999999</v>
      </c>
      <c r="H815">
        <v>0.47078209999999998</v>
      </c>
      <c r="I815">
        <v>75.451800000000006</v>
      </c>
      <c r="J815">
        <v>-0.29662729999999998</v>
      </c>
      <c r="K815">
        <v>-0.18537770000000001</v>
      </c>
      <c r="L815" s="1">
        <v>-0.1083266</v>
      </c>
      <c r="M815" s="1">
        <v>-3.1275499999999998E-2</v>
      </c>
      <c r="N815">
        <v>7.9974000000000003E-2</v>
      </c>
      <c r="O815">
        <v>-0.32860149999999999</v>
      </c>
      <c r="P815">
        <v>-0.21735189999999999</v>
      </c>
      <c r="Q815">
        <v>-0.1403008</v>
      </c>
      <c r="R815">
        <v>-6.3249700000000006E-2</v>
      </c>
      <c r="S815">
        <v>4.7999800000000002E-2</v>
      </c>
    </row>
    <row r="816" spans="1:19">
      <c r="A816" s="12">
        <v>41134</v>
      </c>
      <c r="B816" s="14">
        <v>20</v>
      </c>
      <c r="C816" t="s">
        <v>56</v>
      </c>
      <c r="D816" t="s">
        <v>57</v>
      </c>
      <c r="E816" t="str">
        <f t="shared" si="12"/>
        <v>4113420Average Per Ton50% Cycling</v>
      </c>
      <c r="F816">
        <v>0.70389679999999999</v>
      </c>
      <c r="G816">
        <v>0.65140679999999995</v>
      </c>
      <c r="H816">
        <v>0.66471930000000001</v>
      </c>
      <c r="I816">
        <v>75.954329999999999</v>
      </c>
      <c r="J816">
        <v>-0.2617969</v>
      </c>
      <c r="K816">
        <v>-0.1381367</v>
      </c>
      <c r="L816" s="1">
        <v>-5.2490000000000002E-2</v>
      </c>
      <c r="M816" s="1">
        <v>3.3156699999999997E-2</v>
      </c>
      <c r="N816">
        <v>0.15681690000000001</v>
      </c>
      <c r="O816">
        <v>-0.24848429999999999</v>
      </c>
      <c r="P816">
        <v>-0.12482409999999999</v>
      </c>
      <c r="Q816">
        <v>-3.9177400000000001E-2</v>
      </c>
      <c r="R816">
        <v>4.6469299999999998E-2</v>
      </c>
      <c r="S816">
        <v>0.17012949999999999</v>
      </c>
    </row>
    <row r="817" spans="1:19">
      <c r="A817" s="12">
        <v>41134</v>
      </c>
      <c r="B817" s="14">
        <v>20</v>
      </c>
      <c r="C817" t="s">
        <v>56</v>
      </c>
      <c r="D817" t="s">
        <v>52</v>
      </c>
      <c r="E817" t="str">
        <f t="shared" si="12"/>
        <v>4113420Average Per TonAll</v>
      </c>
      <c r="F817">
        <v>0.65470539999999999</v>
      </c>
      <c r="G817">
        <v>0.57262199999999996</v>
      </c>
      <c r="H817">
        <v>0.5619326</v>
      </c>
      <c r="I817">
        <v>75.687989999999999</v>
      </c>
      <c r="J817">
        <v>-0.28025699999999998</v>
      </c>
      <c r="K817">
        <v>-0.1631744</v>
      </c>
      <c r="L817" s="1">
        <v>-8.2083400000000001E-2</v>
      </c>
      <c r="M817" s="1">
        <v>-9.9240000000000005E-4</v>
      </c>
      <c r="N817">
        <v>0.1160902</v>
      </c>
      <c r="O817">
        <v>-0.29094639999999999</v>
      </c>
      <c r="P817">
        <v>-0.17386389999999999</v>
      </c>
      <c r="Q817">
        <v>-9.2772800000000002E-2</v>
      </c>
      <c r="R817">
        <v>-1.1681800000000001E-2</v>
      </c>
      <c r="S817">
        <v>0.1054008</v>
      </c>
    </row>
    <row r="818" spans="1:19">
      <c r="A818" s="12">
        <v>41134</v>
      </c>
      <c r="B818" s="14">
        <v>21</v>
      </c>
      <c r="C818" t="s">
        <v>63</v>
      </c>
      <c r="D818" t="s">
        <v>58</v>
      </c>
      <c r="E818" t="str">
        <f t="shared" si="12"/>
        <v>4113421Aggregate100% Cycling</v>
      </c>
      <c r="F818">
        <v>30.722349999999999</v>
      </c>
      <c r="G818">
        <v>24.775980000000001</v>
      </c>
      <c r="H818">
        <v>23.200279999999999</v>
      </c>
      <c r="I818">
        <v>73.703540000000004</v>
      </c>
      <c r="J818">
        <v>-8.1433180000000007</v>
      </c>
      <c r="K818">
        <v>-6.8453470000000003</v>
      </c>
      <c r="L818" s="1">
        <v>-5.946377</v>
      </c>
      <c r="M818" s="1">
        <v>-5.0474069999999998</v>
      </c>
      <c r="N818">
        <v>-3.7494369999999999</v>
      </c>
      <c r="O818">
        <v>-9.7190180000000002</v>
      </c>
      <c r="P818">
        <v>-8.4210480000000008</v>
      </c>
      <c r="Q818">
        <v>-7.5220779999999996</v>
      </c>
      <c r="R818">
        <v>-6.6231080000000002</v>
      </c>
      <c r="S818">
        <v>-5.3251379999999999</v>
      </c>
    </row>
    <row r="819" spans="1:19">
      <c r="A819" s="12">
        <v>41134</v>
      </c>
      <c r="B819" s="14">
        <v>21</v>
      </c>
      <c r="C819" t="s">
        <v>63</v>
      </c>
      <c r="D819" t="s">
        <v>57</v>
      </c>
      <c r="E819" t="str">
        <f t="shared" si="12"/>
        <v>4113421Aggregate50% Cycling</v>
      </c>
      <c r="F819">
        <v>27.69614</v>
      </c>
      <c r="G819">
        <v>26.404509999999998</v>
      </c>
      <c r="H819">
        <v>26.944130000000001</v>
      </c>
      <c r="I819">
        <v>73.984759999999994</v>
      </c>
      <c r="J819">
        <v>-3.3543379999999998</v>
      </c>
      <c r="K819">
        <v>-2.1356739999999999</v>
      </c>
      <c r="L819" s="1">
        <v>-1.291631</v>
      </c>
      <c r="M819" s="1">
        <v>-0.44758809999999999</v>
      </c>
      <c r="N819">
        <v>0.77107599999999998</v>
      </c>
      <c r="O819">
        <v>-2.8147180000000001</v>
      </c>
      <c r="P819">
        <v>-1.5960540000000001</v>
      </c>
      <c r="Q819">
        <v>-0.75201119999999999</v>
      </c>
      <c r="R819">
        <v>9.2031799999999997E-2</v>
      </c>
      <c r="S819">
        <v>1.3106960000000001</v>
      </c>
    </row>
    <row r="820" spans="1:19">
      <c r="A820" s="12">
        <v>41134</v>
      </c>
      <c r="B820" s="14">
        <v>21</v>
      </c>
      <c r="C820" t="s">
        <v>63</v>
      </c>
      <c r="D820" t="s">
        <v>52</v>
      </c>
      <c r="E820" t="str">
        <f t="shared" si="12"/>
        <v>4113421AggregateAll</v>
      </c>
      <c r="F820">
        <v>58.426920000000003</v>
      </c>
      <c r="G820">
        <v>51.224690000000002</v>
      </c>
      <c r="H820">
        <v>50.206189999999999</v>
      </c>
      <c r="I820">
        <v>73.835710000000006</v>
      </c>
      <c r="J820">
        <v>-11.463240000000001</v>
      </c>
      <c r="K820">
        <v>-8.9458020000000005</v>
      </c>
      <c r="L820" s="1">
        <v>-7.2022329999999997</v>
      </c>
      <c r="M820" s="1">
        <v>-5.4586639999999997</v>
      </c>
      <c r="N820">
        <v>-2.9412280000000002</v>
      </c>
      <c r="O820">
        <v>-12.481730000000001</v>
      </c>
      <c r="P820">
        <v>-9.9642959999999992</v>
      </c>
      <c r="Q820">
        <v>-8.2207270000000001</v>
      </c>
      <c r="R820">
        <v>-6.4771590000000003</v>
      </c>
      <c r="S820">
        <v>-3.9597220000000002</v>
      </c>
    </row>
    <row r="821" spans="1:19">
      <c r="A821" s="12">
        <v>41134</v>
      </c>
      <c r="B821" s="14">
        <v>21</v>
      </c>
      <c r="C821" t="s">
        <v>55</v>
      </c>
      <c r="D821" t="s">
        <v>58</v>
      </c>
      <c r="E821" t="str">
        <f t="shared" si="12"/>
        <v>4113421Average Per Device100% Cycling</v>
      </c>
      <c r="F821">
        <v>2.1187459999999998</v>
      </c>
      <c r="G821">
        <v>1.708658</v>
      </c>
      <c r="H821">
        <v>1.5999909999999999</v>
      </c>
      <c r="I821">
        <v>73.703540000000004</v>
      </c>
      <c r="J821">
        <v>-0.58943000000000001</v>
      </c>
      <c r="K821">
        <v>-0.48347329999999999</v>
      </c>
      <c r="L821" s="1">
        <v>-0.41008790000000001</v>
      </c>
      <c r="M821" s="1">
        <v>-0.33670260000000002</v>
      </c>
      <c r="N821">
        <v>-0.2307459</v>
      </c>
      <c r="O821">
        <v>-0.69809719999999997</v>
      </c>
      <c r="P821">
        <v>-0.59214040000000001</v>
      </c>
      <c r="Q821">
        <v>-0.51875510000000002</v>
      </c>
      <c r="R821">
        <v>-0.44536979999999998</v>
      </c>
      <c r="S821">
        <v>-0.33941300000000002</v>
      </c>
    </row>
    <row r="822" spans="1:19">
      <c r="A822" s="12">
        <v>41134</v>
      </c>
      <c r="B822" s="14">
        <v>21</v>
      </c>
      <c r="C822" t="s">
        <v>55</v>
      </c>
      <c r="D822" t="s">
        <v>57</v>
      </c>
      <c r="E822" t="str">
        <f t="shared" si="12"/>
        <v>4113421Average Per Device50% Cycling</v>
      </c>
      <c r="F822">
        <v>2.2268680000000001</v>
      </c>
      <c r="G822">
        <v>2.1230159999999998</v>
      </c>
      <c r="H822">
        <v>2.166404</v>
      </c>
      <c r="I822">
        <v>73.984759999999994</v>
      </c>
      <c r="J822">
        <v>-0.29702539999999999</v>
      </c>
      <c r="K822">
        <v>-0.1828969</v>
      </c>
      <c r="L822" s="1">
        <v>-0.10385179999999999</v>
      </c>
      <c r="M822" s="1">
        <v>-2.4806700000000001E-2</v>
      </c>
      <c r="N822">
        <v>8.9321800000000007E-2</v>
      </c>
      <c r="O822">
        <v>-0.25363790000000003</v>
      </c>
      <c r="P822">
        <v>-0.13950940000000001</v>
      </c>
      <c r="Q822">
        <v>-6.0464400000000001E-2</v>
      </c>
      <c r="R822">
        <v>1.8580699999999999E-2</v>
      </c>
      <c r="S822">
        <v>0.1327092</v>
      </c>
    </row>
    <row r="823" spans="1:19">
      <c r="A823" s="12">
        <v>41134</v>
      </c>
      <c r="B823" s="14">
        <v>21</v>
      </c>
      <c r="C823" t="s">
        <v>55</v>
      </c>
      <c r="D823" t="s">
        <v>52</v>
      </c>
      <c r="E823" t="str">
        <f t="shared" si="12"/>
        <v>4113421Average Per DeviceAll</v>
      </c>
      <c r="F823">
        <v>2.1695639999999998</v>
      </c>
      <c r="G823">
        <v>1.9034070000000001</v>
      </c>
      <c r="H823">
        <v>1.8662049999999999</v>
      </c>
      <c r="I823">
        <v>73.835710000000006</v>
      </c>
      <c r="J823">
        <v>-0.45199980000000001</v>
      </c>
      <c r="K823">
        <v>-0.34220240000000002</v>
      </c>
      <c r="L823" s="1">
        <v>-0.26615699999999998</v>
      </c>
      <c r="M823" s="1">
        <v>-0.19011159999999999</v>
      </c>
      <c r="N823">
        <v>-8.0314099999999999E-2</v>
      </c>
      <c r="O823">
        <v>-0.48920130000000001</v>
      </c>
      <c r="P823">
        <v>-0.37940380000000001</v>
      </c>
      <c r="Q823">
        <v>-0.30335849999999998</v>
      </c>
      <c r="R823">
        <v>-0.22731309999999999</v>
      </c>
      <c r="S823">
        <v>-0.1175156</v>
      </c>
    </row>
    <row r="824" spans="1:19">
      <c r="A824" s="12">
        <v>41134</v>
      </c>
      <c r="B824" s="14">
        <v>21</v>
      </c>
      <c r="C824" t="s">
        <v>54</v>
      </c>
      <c r="D824" t="s">
        <v>58</v>
      </c>
      <c r="E824" t="str">
        <f t="shared" si="12"/>
        <v>4113421Average Per Premise100% Cycling</v>
      </c>
      <c r="F824">
        <v>2.5079470000000001</v>
      </c>
      <c r="G824">
        <v>2.022529</v>
      </c>
      <c r="H824">
        <v>1.8938999999999999</v>
      </c>
      <c r="I824">
        <v>73.703540000000004</v>
      </c>
      <c r="J824">
        <v>-0.66476060000000003</v>
      </c>
      <c r="K824">
        <v>-0.55880390000000002</v>
      </c>
      <c r="L824" s="1">
        <v>-0.48541859999999998</v>
      </c>
      <c r="M824" s="1">
        <v>-0.41203319999999999</v>
      </c>
      <c r="N824">
        <v>-0.30607649999999997</v>
      </c>
      <c r="O824">
        <v>-0.79338929999999996</v>
      </c>
      <c r="P824">
        <v>-0.6874325</v>
      </c>
      <c r="Q824">
        <v>-0.61404720000000002</v>
      </c>
      <c r="R824">
        <v>-0.54066190000000003</v>
      </c>
      <c r="S824">
        <v>-0.43470510000000001</v>
      </c>
    </row>
    <row r="825" spans="1:19">
      <c r="A825" s="12">
        <v>41134</v>
      </c>
      <c r="B825" s="14">
        <v>21</v>
      </c>
      <c r="C825" t="s">
        <v>54</v>
      </c>
      <c r="D825" t="s">
        <v>57</v>
      </c>
      <c r="E825" t="str">
        <f t="shared" si="12"/>
        <v>4113421Average Per Premise50% Cycling</v>
      </c>
      <c r="F825">
        <v>2.5937579999999998</v>
      </c>
      <c r="G825">
        <v>2.4727960000000002</v>
      </c>
      <c r="H825">
        <v>2.5233310000000002</v>
      </c>
      <c r="I825">
        <v>73.984759999999994</v>
      </c>
      <c r="J825">
        <v>-0.31413550000000001</v>
      </c>
      <c r="K825">
        <v>-0.20000699999999999</v>
      </c>
      <c r="L825" s="1">
        <v>-0.1209619</v>
      </c>
      <c r="M825" s="1">
        <v>-4.19169E-2</v>
      </c>
      <c r="N825">
        <v>7.2211700000000004E-2</v>
      </c>
      <c r="O825">
        <v>-0.2635998</v>
      </c>
      <c r="P825">
        <v>-0.1494713</v>
      </c>
      <c r="Q825">
        <v>-7.0426199999999994E-2</v>
      </c>
      <c r="R825">
        <v>8.6187999999999994E-3</v>
      </c>
      <c r="S825">
        <v>0.1227473</v>
      </c>
    </row>
    <row r="826" spans="1:19">
      <c r="A826" s="12">
        <v>41134</v>
      </c>
      <c r="B826" s="14">
        <v>21</v>
      </c>
      <c r="C826" t="s">
        <v>54</v>
      </c>
      <c r="D826" t="s">
        <v>52</v>
      </c>
      <c r="E826" t="str">
        <f t="shared" si="12"/>
        <v>4113421Average Per PremiseAll</v>
      </c>
      <c r="F826">
        <v>2.5482779999999998</v>
      </c>
      <c r="G826">
        <v>2.2341540000000002</v>
      </c>
      <c r="H826">
        <v>2.1897329999999999</v>
      </c>
      <c r="I826">
        <v>73.835710000000006</v>
      </c>
      <c r="J826">
        <v>-0.49996679999999999</v>
      </c>
      <c r="K826">
        <v>-0.3901693</v>
      </c>
      <c r="L826" s="1">
        <v>-0.31412390000000001</v>
      </c>
      <c r="M826" s="1">
        <v>-0.2380785</v>
      </c>
      <c r="N826">
        <v>-0.12828110000000001</v>
      </c>
      <c r="O826">
        <v>-0.54438819999999999</v>
      </c>
      <c r="P826">
        <v>-0.4345907</v>
      </c>
      <c r="Q826">
        <v>-0.35854530000000001</v>
      </c>
      <c r="R826">
        <v>-0.28249990000000003</v>
      </c>
      <c r="S826">
        <v>-0.17270250000000001</v>
      </c>
    </row>
    <row r="827" spans="1:19">
      <c r="A827" s="12">
        <v>41134</v>
      </c>
      <c r="B827" s="14">
        <v>21</v>
      </c>
      <c r="C827" t="s">
        <v>56</v>
      </c>
      <c r="D827" t="s">
        <v>58</v>
      </c>
      <c r="E827" t="str">
        <f t="shared" si="12"/>
        <v>4113421Average Per Ton100% Cycling</v>
      </c>
      <c r="F827">
        <v>0.58590229999999999</v>
      </c>
      <c r="G827">
        <v>0.47249960000000002</v>
      </c>
      <c r="H827">
        <v>0.4424496</v>
      </c>
      <c r="I827">
        <v>73.703540000000004</v>
      </c>
      <c r="J827">
        <v>-0.29274470000000002</v>
      </c>
      <c r="K827">
        <v>-0.18678800000000001</v>
      </c>
      <c r="L827" s="1">
        <v>-0.1134027</v>
      </c>
      <c r="M827" s="1">
        <v>-4.0017299999999999E-2</v>
      </c>
      <c r="N827">
        <v>6.5939399999999995E-2</v>
      </c>
      <c r="O827">
        <v>-0.32279469999999999</v>
      </c>
      <c r="P827">
        <v>-0.216838</v>
      </c>
      <c r="Q827">
        <v>-0.14345260000000001</v>
      </c>
      <c r="R827">
        <v>-7.0067299999999999E-2</v>
      </c>
      <c r="S827">
        <v>3.5889400000000002E-2</v>
      </c>
    </row>
    <row r="828" spans="1:19">
      <c r="A828" s="12">
        <v>41134</v>
      </c>
      <c r="B828" s="14">
        <v>21</v>
      </c>
      <c r="C828" t="s">
        <v>56</v>
      </c>
      <c r="D828" t="s">
        <v>57</v>
      </c>
      <c r="E828" t="str">
        <f t="shared" si="12"/>
        <v>4113421Average Per Ton50% Cycling</v>
      </c>
      <c r="F828">
        <v>0.64155549999999995</v>
      </c>
      <c r="G828">
        <v>0.61163610000000002</v>
      </c>
      <c r="H828">
        <v>0.62413589999999997</v>
      </c>
      <c r="I828">
        <v>73.984759999999994</v>
      </c>
      <c r="J828">
        <v>-0.22309300000000001</v>
      </c>
      <c r="K828">
        <v>-0.10896450000000001</v>
      </c>
      <c r="L828" s="1">
        <v>-2.9919399999999999E-2</v>
      </c>
      <c r="M828" s="1">
        <v>4.9125599999999998E-2</v>
      </c>
      <c r="N828">
        <v>0.16325410000000001</v>
      </c>
      <c r="O828">
        <v>-0.21059320000000001</v>
      </c>
      <c r="P828">
        <v>-9.64647E-2</v>
      </c>
      <c r="Q828">
        <v>-1.74196E-2</v>
      </c>
      <c r="R828">
        <v>6.1625399999999997E-2</v>
      </c>
      <c r="S828">
        <v>0.17575389999999999</v>
      </c>
    </row>
    <row r="829" spans="1:19">
      <c r="A829" s="12">
        <v>41134</v>
      </c>
      <c r="B829" s="14">
        <v>21</v>
      </c>
      <c r="C829" t="s">
        <v>56</v>
      </c>
      <c r="D829" t="s">
        <v>52</v>
      </c>
      <c r="E829" t="str">
        <f t="shared" si="12"/>
        <v>4113421Average Per TonAll</v>
      </c>
      <c r="F829">
        <v>0.61205929999999997</v>
      </c>
      <c r="G829">
        <v>0.53789379999999998</v>
      </c>
      <c r="H829">
        <v>0.52784220000000004</v>
      </c>
      <c r="I829">
        <v>73.835710000000006</v>
      </c>
      <c r="J829">
        <v>-0.26000839999999997</v>
      </c>
      <c r="K829">
        <v>-0.15021100000000001</v>
      </c>
      <c r="L829" s="1">
        <v>-7.4165599999999998E-2</v>
      </c>
      <c r="M829" s="1">
        <v>1.8798E-3</v>
      </c>
      <c r="N829">
        <v>0.11167729999999999</v>
      </c>
      <c r="O829">
        <v>-0.27006000000000002</v>
      </c>
      <c r="P829">
        <v>-0.1602625</v>
      </c>
      <c r="Q829">
        <v>-8.4217100000000003E-2</v>
      </c>
      <c r="R829">
        <v>-8.1717000000000005E-3</v>
      </c>
      <c r="S829">
        <v>0.1016257</v>
      </c>
    </row>
    <row r="830" spans="1:19">
      <c r="A830" s="12">
        <v>41134</v>
      </c>
      <c r="B830" s="14">
        <v>22</v>
      </c>
      <c r="C830" t="s">
        <v>63</v>
      </c>
      <c r="D830" t="s">
        <v>58</v>
      </c>
      <c r="E830" t="str">
        <f t="shared" si="12"/>
        <v>4113422Aggregate100% Cycling</v>
      </c>
      <c r="F830">
        <v>26.950340000000001</v>
      </c>
      <c r="G830">
        <v>21.790620000000001</v>
      </c>
      <c r="H830">
        <v>20.404779999999999</v>
      </c>
      <c r="I830">
        <v>73.338470000000001</v>
      </c>
      <c r="J830">
        <v>-7.1625030000000001</v>
      </c>
      <c r="K830">
        <v>-5.979241</v>
      </c>
      <c r="L830" s="1">
        <v>-5.1597179999999998</v>
      </c>
      <c r="M830" s="1">
        <v>-4.3401949999999996</v>
      </c>
      <c r="N830">
        <v>-3.156933</v>
      </c>
      <c r="O830">
        <v>-8.5483399999999996</v>
      </c>
      <c r="P830">
        <v>-7.3650789999999997</v>
      </c>
      <c r="Q830">
        <v>-6.5455560000000004</v>
      </c>
      <c r="R830">
        <v>-5.726032</v>
      </c>
      <c r="S830">
        <v>-4.5427710000000001</v>
      </c>
    </row>
    <row r="831" spans="1:19">
      <c r="A831" s="12">
        <v>41134</v>
      </c>
      <c r="B831" s="14">
        <v>22</v>
      </c>
      <c r="C831" t="s">
        <v>63</v>
      </c>
      <c r="D831" t="s">
        <v>57</v>
      </c>
      <c r="E831" t="str">
        <f t="shared" si="12"/>
        <v>4113422Aggregate50% Cycling</v>
      </c>
      <c r="F831">
        <v>23.88588</v>
      </c>
      <c r="G831">
        <v>22.94557</v>
      </c>
      <c r="H831">
        <v>23.414490000000001</v>
      </c>
      <c r="I831">
        <v>73.774410000000003</v>
      </c>
      <c r="J831">
        <v>-2.7818429999999998</v>
      </c>
      <c r="K831">
        <v>-1.693854</v>
      </c>
      <c r="L831" s="1">
        <v>-0.94031640000000005</v>
      </c>
      <c r="M831" s="1">
        <v>-0.18677879999999999</v>
      </c>
      <c r="N831">
        <v>0.9012097</v>
      </c>
      <c r="O831">
        <v>-2.312913</v>
      </c>
      <c r="P831">
        <v>-1.2249239999999999</v>
      </c>
      <c r="Q831">
        <v>-0.47138649999999999</v>
      </c>
      <c r="R831">
        <v>0.28215099999999999</v>
      </c>
      <c r="S831">
        <v>1.370139</v>
      </c>
    </row>
    <row r="832" spans="1:19">
      <c r="A832" s="12">
        <v>41134</v>
      </c>
      <c r="B832" s="14">
        <v>22</v>
      </c>
      <c r="C832" t="s">
        <v>63</v>
      </c>
      <c r="D832" t="s">
        <v>52</v>
      </c>
      <c r="E832" t="str">
        <f t="shared" si="12"/>
        <v>4113422AggregateAll</v>
      </c>
      <c r="F832">
        <v>50.839840000000002</v>
      </c>
      <c r="G832">
        <v>44.772509999999997</v>
      </c>
      <c r="H832">
        <v>43.871020000000001</v>
      </c>
      <c r="I832">
        <v>73.543360000000007</v>
      </c>
      <c r="J832">
        <v>-9.9125239999999994</v>
      </c>
      <c r="K832">
        <v>-7.6407540000000003</v>
      </c>
      <c r="L832" s="1">
        <v>-6.0673329999999996</v>
      </c>
      <c r="M832" s="1">
        <v>-4.4939119999999999</v>
      </c>
      <c r="N832">
        <v>-2.2221419999999998</v>
      </c>
      <c r="O832">
        <v>-10.814019999999999</v>
      </c>
      <c r="P832">
        <v>-8.5422469999999997</v>
      </c>
      <c r="Q832">
        <v>-6.968826</v>
      </c>
      <c r="R832">
        <v>-5.3954050000000002</v>
      </c>
      <c r="S832">
        <v>-3.1236350000000002</v>
      </c>
    </row>
    <row r="833" spans="1:19">
      <c r="A833" s="12">
        <v>41134</v>
      </c>
      <c r="B833" s="14">
        <v>22</v>
      </c>
      <c r="C833" t="s">
        <v>55</v>
      </c>
      <c r="D833" t="s">
        <v>58</v>
      </c>
      <c r="E833" t="str">
        <f t="shared" si="12"/>
        <v>4113422Average Per Device100% Cycling</v>
      </c>
      <c r="F833">
        <v>1.8586119999999999</v>
      </c>
      <c r="G833">
        <v>1.502775</v>
      </c>
      <c r="H833">
        <v>1.4072020000000001</v>
      </c>
      <c r="I833">
        <v>73.338470000000001</v>
      </c>
      <c r="J833">
        <v>-0.51932900000000004</v>
      </c>
      <c r="K833">
        <v>-0.42273630000000001</v>
      </c>
      <c r="L833" s="1">
        <v>-0.3558364</v>
      </c>
      <c r="M833" s="1">
        <v>-0.28893649999999999</v>
      </c>
      <c r="N833">
        <v>-0.19234380000000001</v>
      </c>
      <c r="O833">
        <v>-0.61490239999999996</v>
      </c>
      <c r="P833">
        <v>-0.51830969999999998</v>
      </c>
      <c r="Q833">
        <v>-0.45140980000000003</v>
      </c>
      <c r="R833">
        <v>-0.38451000000000002</v>
      </c>
      <c r="S833">
        <v>-0.28791719999999998</v>
      </c>
    </row>
    <row r="834" spans="1:19">
      <c r="A834" s="12">
        <v>41134</v>
      </c>
      <c r="B834" s="14">
        <v>22</v>
      </c>
      <c r="C834" t="s">
        <v>55</v>
      </c>
      <c r="D834" t="s">
        <v>57</v>
      </c>
      <c r="E834" t="str">
        <f t="shared" si="12"/>
        <v>4113422Average Per Device50% Cycling</v>
      </c>
      <c r="F834">
        <v>1.9205099999999999</v>
      </c>
      <c r="G834">
        <v>1.844905</v>
      </c>
      <c r="H834">
        <v>1.8826080000000001</v>
      </c>
      <c r="I834">
        <v>73.774410000000003</v>
      </c>
      <c r="J834">
        <v>-0.2480646</v>
      </c>
      <c r="K834">
        <v>-0.146174</v>
      </c>
      <c r="L834" s="1">
        <v>-7.56048E-2</v>
      </c>
      <c r="M834" s="1">
        <v>-5.0356000000000003E-3</v>
      </c>
      <c r="N834">
        <v>9.6854999999999997E-2</v>
      </c>
      <c r="O834">
        <v>-0.21036099999999999</v>
      </c>
      <c r="P834">
        <v>-0.10847030000000001</v>
      </c>
      <c r="Q834">
        <v>-3.7901200000000003E-2</v>
      </c>
      <c r="R834">
        <v>3.2668000000000003E-2</v>
      </c>
      <c r="S834">
        <v>0.1345587</v>
      </c>
    </row>
    <row r="835" spans="1:19">
      <c r="A835" s="12">
        <v>41134</v>
      </c>
      <c r="B835" s="14">
        <v>22</v>
      </c>
      <c r="C835" t="s">
        <v>55</v>
      </c>
      <c r="D835" t="s">
        <v>52</v>
      </c>
      <c r="E835" t="str">
        <f t="shared" ref="E835:E898" si="13">CONCATENATE(A835,B835,C835,D835)</f>
        <v>4113422Average Per DeviceAll</v>
      </c>
      <c r="F835">
        <v>1.887704</v>
      </c>
      <c r="G835">
        <v>1.6635759999999999</v>
      </c>
      <c r="H835">
        <v>1.6306430000000001</v>
      </c>
      <c r="I835">
        <v>73.543360000000007</v>
      </c>
      <c r="J835">
        <v>-0.39183479999999998</v>
      </c>
      <c r="K835">
        <v>-0.29275200000000001</v>
      </c>
      <c r="L835" s="1">
        <v>-0.22412750000000001</v>
      </c>
      <c r="M835" s="1">
        <v>-0.15550310000000001</v>
      </c>
      <c r="N835">
        <v>-5.64203E-2</v>
      </c>
      <c r="O835">
        <v>-0.42476799999999998</v>
      </c>
      <c r="P835">
        <v>-0.32568520000000001</v>
      </c>
      <c r="Q835">
        <v>-0.25706069999999998</v>
      </c>
      <c r="R835">
        <v>-0.1884363</v>
      </c>
      <c r="S835">
        <v>-8.9353500000000002E-2</v>
      </c>
    </row>
    <row r="836" spans="1:19">
      <c r="A836" s="12">
        <v>41134</v>
      </c>
      <c r="B836" s="14">
        <v>22</v>
      </c>
      <c r="C836" t="s">
        <v>54</v>
      </c>
      <c r="D836" t="s">
        <v>58</v>
      </c>
      <c r="E836" t="str">
        <f t="shared" si="13"/>
        <v>4113422Average Per Premise100% Cycling</v>
      </c>
      <c r="F836">
        <v>2.2000280000000001</v>
      </c>
      <c r="G836">
        <v>1.778826</v>
      </c>
      <c r="H836">
        <v>1.665697</v>
      </c>
      <c r="I836">
        <v>73.338470000000001</v>
      </c>
      <c r="J836">
        <v>-0.58469409999999999</v>
      </c>
      <c r="K836">
        <v>-0.48810130000000002</v>
      </c>
      <c r="L836" s="1">
        <v>-0.42120150000000001</v>
      </c>
      <c r="M836" s="1">
        <v>-0.35430159999999999</v>
      </c>
      <c r="N836">
        <v>-0.25770880000000002</v>
      </c>
      <c r="O836">
        <v>-0.69782370000000005</v>
      </c>
      <c r="P836">
        <v>-0.60123090000000001</v>
      </c>
      <c r="Q836">
        <v>-0.53433109999999995</v>
      </c>
      <c r="R836">
        <v>-0.46743119999999999</v>
      </c>
      <c r="S836">
        <v>-0.37083850000000002</v>
      </c>
    </row>
    <row r="837" spans="1:19">
      <c r="A837" s="12">
        <v>41134</v>
      </c>
      <c r="B837" s="14">
        <v>22</v>
      </c>
      <c r="C837" t="s">
        <v>54</v>
      </c>
      <c r="D837" t="s">
        <v>57</v>
      </c>
      <c r="E837" t="str">
        <f t="shared" si="13"/>
        <v>4113422Average Per Premise50% Cycling</v>
      </c>
      <c r="F837">
        <v>2.2369249999999998</v>
      </c>
      <c r="G837">
        <v>2.1488640000000001</v>
      </c>
      <c r="H837">
        <v>2.1927789999999998</v>
      </c>
      <c r="I837">
        <v>73.774410000000003</v>
      </c>
      <c r="J837">
        <v>-0.2605209</v>
      </c>
      <c r="K837">
        <v>-0.1586303</v>
      </c>
      <c r="L837" s="1">
        <v>-8.8061100000000003E-2</v>
      </c>
      <c r="M837" s="1">
        <v>-1.7491900000000001E-2</v>
      </c>
      <c r="N837">
        <v>8.4398699999999993E-2</v>
      </c>
      <c r="O837">
        <v>-0.2166054</v>
      </c>
      <c r="P837">
        <v>-0.1147147</v>
      </c>
      <c r="Q837">
        <v>-4.41456E-2</v>
      </c>
      <c r="R837">
        <v>2.6423599999999998E-2</v>
      </c>
      <c r="S837">
        <v>0.12831419999999999</v>
      </c>
    </row>
    <row r="838" spans="1:19">
      <c r="A838" s="12">
        <v>41134</v>
      </c>
      <c r="B838" s="14">
        <v>22</v>
      </c>
      <c r="C838" t="s">
        <v>54</v>
      </c>
      <c r="D838" t="s">
        <v>52</v>
      </c>
      <c r="E838" t="str">
        <f t="shared" si="13"/>
        <v>4113422Average Per PremiseAll</v>
      </c>
      <c r="F838">
        <v>2.2173690000000001</v>
      </c>
      <c r="G838">
        <v>1.952744</v>
      </c>
      <c r="H838">
        <v>1.9134249999999999</v>
      </c>
      <c r="I838">
        <v>73.543360000000007</v>
      </c>
      <c r="J838">
        <v>-0.43233270000000001</v>
      </c>
      <c r="K838">
        <v>-0.33324989999999999</v>
      </c>
      <c r="L838" s="1">
        <v>-0.26462550000000001</v>
      </c>
      <c r="M838" s="1">
        <v>-0.19600110000000001</v>
      </c>
      <c r="N838">
        <v>-9.6918299999999999E-2</v>
      </c>
      <c r="O838">
        <v>-0.47165109999999999</v>
      </c>
      <c r="P838">
        <v>-0.37256830000000002</v>
      </c>
      <c r="Q838">
        <v>-0.30394389999999999</v>
      </c>
      <c r="R838">
        <v>-0.23531949999999999</v>
      </c>
      <c r="S838">
        <v>-0.13623669999999999</v>
      </c>
    </row>
    <row r="839" spans="1:19">
      <c r="A839" s="12">
        <v>41134</v>
      </c>
      <c r="B839" s="14">
        <v>22</v>
      </c>
      <c r="C839" t="s">
        <v>56</v>
      </c>
      <c r="D839" t="s">
        <v>58</v>
      </c>
      <c r="E839" t="str">
        <f t="shared" si="13"/>
        <v>4113422Average Per Ton100% Cycling</v>
      </c>
      <c r="F839">
        <v>0.51396660000000005</v>
      </c>
      <c r="G839">
        <v>0.4155663</v>
      </c>
      <c r="H839">
        <v>0.38913710000000001</v>
      </c>
      <c r="I839">
        <v>73.338470000000001</v>
      </c>
      <c r="J839">
        <v>-0.26189289999999998</v>
      </c>
      <c r="K839">
        <v>-0.16530020000000001</v>
      </c>
      <c r="L839" s="1">
        <v>-9.8400299999999996E-2</v>
      </c>
      <c r="M839" s="1">
        <v>-3.1500500000000001E-2</v>
      </c>
      <c r="N839">
        <v>6.5092300000000006E-2</v>
      </c>
      <c r="O839">
        <v>-0.28832210000000003</v>
      </c>
      <c r="P839">
        <v>-0.19172929999999999</v>
      </c>
      <c r="Q839">
        <v>-0.1248295</v>
      </c>
      <c r="R839">
        <v>-5.7929599999999998E-2</v>
      </c>
      <c r="S839">
        <v>3.8663099999999999E-2</v>
      </c>
    </row>
    <row r="840" spans="1:19">
      <c r="A840" s="12">
        <v>41134</v>
      </c>
      <c r="B840" s="14">
        <v>22</v>
      </c>
      <c r="C840" t="s">
        <v>56</v>
      </c>
      <c r="D840" t="s">
        <v>57</v>
      </c>
      <c r="E840" t="str">
        <f t="shared" si="13"/>
        <v>4113422Average Per Ton50% Cycling</v>
      </c>
      <c r="F840">
        <v>0.55329430000000002</v>
      </c>
      <c r="G840">
        <v>0.53151280000000001</v>
      </c>
      <c r="H840">
        <v>0.5423751</v>
      </c>
      <c r="I840">
        <v>73.774410000000003</v>
      </c>
      <c r="J840">
        <v>-0.19424130000000001</v>
      </c>
      <c r="K840">
        <v>-9.2350699999999994E-2</v>
      </c>
      <c r="L840" s="1">
        <v>-2.1781499999999999E-2</v>
      </c>
      <c r="M840" s="1">
        <v>4.8787700000000003E-2</v>
      </c>
      <c r="N840">
        <v>0.15067829999999999</v>
      </c>
      <c r="O840">
        <v>-0.18337899999999999</v>
      </c>
      <c r="P840">
        <v>-8.1488400000000002E-2</v>
      </c>
      <c r="Q840">
        <v>-1.09192E-2</v>
      </c>
      <c r="R840">
        <v>5.9650000000000002E-2</v>
      </c>
      <c r="S840">
        <v>0.16154060000000001</v>
      </c>
    </row>
    <row r="841" spans="1:19">
      <c r="A841" s="12">
        <v>41134</v>
      </c>
      <c r="B841" s="14">
        <v>22</v>
      </c>
      <c r="C841" t="s">
        <v>56</v>
      </c>
      <c r="D841" t="s">
        <v>52</v>
      </c>
      <c r="E841" t="str">
        <f t="shared" si="13"/>
        <v>4113422Average Per TonAll</v>
      </c>
      <c r="F841">
        <v>0.5324506</v>
      </c>
      <c r="G841">
        <v>0.47006110000000001</v>
      </c>
      <c r="H841">
        <v>0.46115899999999999</v>
      </c>
      <c r="I841">
        <v>73.543360000000007</v>
      </c>
      <c r="J841">
        <v>-0.23009669999999999</v>
      </c>
      <c r="K841">
        <v>-0.13101389999999999</v>
      </c>
      <c r="L841" s="1">
        <v>-6.2389500000000001E-2</v>
      </c>
      <c r="M841" s="1">
        <v>6.2350000000000001E-3</v>
      </c>
      <c r="N841">
        <v>0.1053177</v>
      </c>
      <c r="O841">
        <v>-0.23899889999999999</v>
      </c>
      <c r="P841">
        <v>-0.13991609999999999</v>
      </c>
      <c r="Q841">
        <v>-7.12917E-2</v>
      </c>
      <c r="R841">
        <v>-2.6672000000000002E-3</v>
      </c>
      <c r="S841">
        <v>9.6415600000000004E-2</v>
      </c>
    </row>
    <row r="842" spans="1:19">
      <c r="A842" s="12">
        <v>41134</v>
      </c>
      <c r="B842" s="14">
        <v>23</v>
      </c>
      <c r="C842" t="s">
        <v>63</v>
      </c>
      <c r="D842" t="s">
        <v>58</v>
      </c>
      <c r="E842" t="str">
        <f t="shared" si="13"/>
        <v>4113423Aggregate100% Cycling</v>
      </c>
      <c r="F842">
        <v>21.380189999999999</v>
      </c>
      <c r="G842">
        <v>18.34543</v>
      </c>
      <c r="H842">
        <v>17.178699999999999</v>
      </c>
      <c r="I842">
        <v>71.710819999999998</v>
      </c>
      <c r="J842">
        <v>-4.7687390000000001</v>
      </c>
      <c r="K842">
        <v>-3.7442920000000002</v>
      </c>
      <c r="L842" s="1">
        <v>-3.0347629999999999</v>
      </c>
      <c r="M842" s="1">
        <v>-2.325234</v>
      </c>
      <c r="N842">
        <v>-1.300786</v>
      </c>
      <c r="O842">
        <v>-5.9354699999999996</v>
      </c>
      <c r="P842">
        <v>-4.9110230000000001</v>
      </c>
      <c r="Q842">
        <v>-4.2014940000000003</v>
      </c>
      <c r="R842">
        <v>-3.4919639999999998</v>
      </c>
      <c r="S842">
        <v>-2.467517</v>
      </c>
    </row>
    <row r="843" spans="1:19">
      <c r="A843" s="12">
        <v>41134</v>
      </c>
      <c r="B843" s="14">
        <v>23</v>
      </c>
      <c r="C843" t="s">
        <v>63</v>
      </c>
      <c r="D843" t="s">
        <v>57</v>
      </c>
      <c r="E843" t="str">
        <f t="shared" si="13"/>
        <v>4113423Aggregate50% Cycling</v>
      </c>
      <c r="F843">
        <v>19.442</v>
      </c>
      <c r="G843">
        <v>19.287520000000001</v>
      </c>
      <c r="H843">
        <v>19.68169</v>
      </c>
      <c r="I843">
        <v>71.981759999999994</v>
      </c>
      <c r="J843">
        <v>-1.8085850000000001</v>
      </c>
      <c r="K843">
        <v>-0.83132700000000004</v>
      </c>
      <c r="L843" s="1">
        <v>-0.15448120000000001</v>
      </c>
      <c r="M843" s="1">
        <v>0.52236459999999996</v>
      </c>
      <c r="N843">
        <v>1.499622</v>
      </c>
      <c r="O843">
        <v>-1.414412</v>
      </c>
      <c r="P843">
        <v>-0.4371543</v>
      </c>
      <c r="Q843">
        <v>0.2396915</v>
      </c>
      <c r="R843">
        <v>0.9165373</v>
      </c>
      <c r="S843">
        <v>1.8937949999999999</v>
      </c>
    </row>
    <row r="844" spans="1:19">
      <c r="A844" s="12">
        <v>41134</v>
      </c>
      <c r="B844" s="14">
        <v>23</v>
      </c>
      <c r="C844" t="s">
        <v>63</v>
      </c>
      <c r="D844" t="s">
        <v>52</v>
      </c>
      <c r="E844" t="str">
        <f t="shared" si="13"/>
        <v>4113423AggregateAll</v>
      </c>
      <c r="F844">
        <v>40.829590000000003</v>
      </c>
      <c r="G844">
        <v>37.663249999999998</v>
      </c>
      <c r="H844">
        <v>36.903660000000002</v>
      </c>
      <c r="I844">
        <v>71.838160000000002</v>
      </c>
      <c r="J844">
        <v>-6.5557379999999998</v>
      </c>
      <c r="K844">
        <v>-4.5532579999999996</v>
      </c>
      <c r="L844" s="1">
        <v>-3.1663459999999999</v>
      </c>
      <c r="M844" s="1">
        <v>-1.7794350000000001</v>
      </c>
      <c r="N844">
        <v>0.2230451</v>
      </c>
      <c r="O844">
        <v>-7.3153230000000002</v>
      </c>
      <c r="P844">
        <v>-5.3128440000000001</v>
      </c>
      <c r="Q844">
        <v>-3.925932</v>
      </c>
      <c r="R844">
        <v>-2.5390199999999998</v>
      </c>
      <c r="S844">
        <v>-0.53654029999999997</v>
      </c>
    </row>
    <row r="845" spans="1:19">
      <c r="A845" s="12">
        <v>41134</v>
      </c>
      <c r="B845" s="14">
        <v>23</v>
      </c>
      <c r="C845" t="s">
        <v>55</v>
      </c>
      <c r="D845" t="s">
        <v>58</v>
      </c>
      <c r="E845" t="str">
        <f t="shared" si="13"/>
        <v>4113423Average Per Device100% Cycling</v>
      </c>
      <c r="F845">
        <v>1.4744699999999999</v>
      </c>
      <c r="G845">
        <v>1.26518</v>
      </c>
      <c r="H845">
        <v>1.184717</v>
      </c>
      <c r="I845">
        <v>71.710819999999998</v>
      </c>
      <c r="J845">
        <v>-0.35083950000000003</v>
      </c>
      <c r="K845">
        <v>-0.26721109999999998</v>
      </c>
      <c r="L845" s="1">
        <v>-0.20929039999999999</v>
      </c>
      <c r="M845" s="1">
        <v>-0.15136959999999999</v>
      </c>
      <c r="N845">
        <v>-6.7741300000000004E-2</v>
      </c>
      <c r="O845">
        <v>-0.43130230000000003</v>
      </c>
      <c r="P845">
        <v>-0.34767399999999998</v>
      </c>
      <c r="Q845">
        <v>-0.28975319999999999</v>
      </c>
      <c r="R845">
        <v>-0.23183239999999999</v>
      </c>
      <c r="S845">
        <v>-0.14820410000000001</v>
      </c>
    </row>
    <row r="846" spans="1:19">
      <c r="A846" s="12">
        <v>41134</v>
      </c>
      <c r="B846" s="14">
        <v>23</v>
      </c>
      <c r="C846" t="s">
        <v>55</v>
      </c>
      <c r="D846" t="s">
        <v>57</v>
      </c>
      <c r="E846" t="str">
        <f t="shared" si="13"/>
        <v>4113423Average Per Device50% Cycling</v>
      </c>
      <c r="F846">
        <v>1.563205</v>
      </c>
      <c r="G846">
        <v>1.5507850000000001</v>
      </c>
      <c r="H846">
        <v>1.5824780000000001</v>
      </c>
      <c r="I846">
        <v>71.981759999999994</v>
      </c>
      <c r="J846">
        <v>-0.16732839999999999</v>
      </c>
      <c r="K846">
        <v>-7.5807700000000006E-2</v>
      </c>
      <c r="L846" s="1">
        <v>-1.2420799999999999E-2</v>
      </c>
      <c r="M846" s="1">
        <v>5.0966200000000003E-2</v>
      </c>
      <c r="N846">
        <v>0.1424869</v>
      </c>
      <c r="O846">
        <v>-0.13563549999999999</v>
      </c>
      <c r="P846">
        <v>-4.4114899999999999E-2</v>
      </c>
      <c r="Q846">
        <v>1.92721E-2</v>
      </c>
      <c r="R846">
        <v>8.2658999999999996E-2</v>
      </c>
      <c r="S846">
        <v>0.17417969999999999</v>
      </c>
    </row>
    <row r="847" spans="1:19">
      <c r="A847" s="12">
        <v>41134</v>
      </c>
      <c r="B847" s="14">
        <v>23</v>
      </c>
      <c r="C847" t="s">
        <v>55</v>
      </c>
      <c r="D847" t="s">
        <v>52</v>
      </c>
      <c r="E847" t="str">
        <f t="shared" si="13"/>
        <v>4113423Average Per DeviceAll</v>
      </c>
      <c r="F847">
        <v>1.516176</v>
      </c>
      <c r="G847">
        <v>1.3994139999999999</v>
      </c>
      <c r="H847">
        <v>1.3716649999999999</v>
      </c>
      <c r="I847">
        <v>71.838160000000002</v>
      </c>
      <c r="J847">
        <v>-0.26458930000000003</v>
      </c>
      <c r="K847">
        <v>-0.17725150000000001</v>
      </c>
      <c r="L847" s="1">
        <v>-0.1167617</v>
      </c>
      <c r="M847" s="1">
        <v>-5.6271799999999997E-2</v>
      </c>
      <c r="N847">
        <v>3.10659E-2</v>
      </c>
      <c r="O847">
        <v>-0.29233890000000001</v>
      </c>
      <c r="P847">
        <v>-0.20500119999999999</v>
      </c>
      <c r="Q847">
        <v>-0.14451130000000001</v>
      </c>
      <c r="R847">
        <v>-8.4021399999999996E-2</v>
      </c>
      <c r="S847">
        <v>3.3162999999999999E-3</v>
      </c>
    </row>
    <row r="848" spans="1:19">
      <c r="A848" s="12">
        <v>41134</v>
      </c>
      <c r="B848" s="14">
        <v>23</v>
      </c>
      <c r="C848" t="s">
        <v>54</v>
      </c>
      <c r="D848" t="s">
        <v>58</v>
      </c>
      <c r="E848" t="str">
        <f t="shared" si="13"/>
        <v>4113423Average Per Premise100% Cycling</v>
      </c>
      <c r="F848">
        <v>1.745322</v>
      </c>
      <c r="G848">
        <v>1.4975860000000001</v>
      </c>
      <c r="H848">
        <v>1.4023429999999999</v>
      </c>
      <c r="I848">
        <v>71.710819999999998</v>
      </c>
      <c r="J848">
        <v>-0.38928479999999999</v>
      </c>
      <c r="K848">
        <v>-0.3056565</v>
      </c>
      <c r="L848" s="1">
        <v>-0.2477357</v>
      </c>
      <c r="M848" s="1">
        <v>-0.18981500000000001</v>
      </c>
      <c r="N848">
        <v>-0.10618660000000001</v>
      </c>
      <c r="O848">
        <v>-0.48452820000000002</v>
      </c>
      <c r="P848">
        <v>-0.40089979999999997</v>
      </c>
      <c r="Q848">
        <v>-0.34297909999999998</v>
      </c>
      <c r="R848">
        <v>-0.28505829999999999</v>
      </c>
      <c r="S848">
        <v>-0.20143</v>
      </c>
    </row>
    <row r="849" spans="1:19">
      <c r="A849" s="12">
        <v>41134</v>
      </c>
      <c r="B849" s="14">
        <v>23</v>
      </c>
      <c r="C849" t="s">
        <v>54</v>
      </c>
      <c r="D849" t="s">
        <v>57</v>
      </c>
      <c r="E849" t="str">
        <f t="shared" si="13"/>
        <v>4113423Average Per Premise50% Cycling</v>
      </c>
      <c r="F849">
        <v>1.8207530000000001</v>
      </c>
      <c r="G849">
        <v>1.8062860000000001</v>
      </c>
      <c r="H849">
        <v>1.8431999999999999</v>
      </c>
      <c r="I849">
        <v>71.981759999999994</v>
      </c>
      <c r="J849">
        <v>-0.16937489999999999</v>
      </c>
      <c r="K849">
        <v>-7.7854199999999998E-2</v>
      </c>
      <c r="L849" s="1">
        <v>-1.44672E-2</v>
      </c>
      <c r="M849" s="1">
        <v>4.8919700000000003E-2</v>
      </c>
      <c r="N849">
        <v>0.14044039999999999</v>
      </c>
      <c r="O849">
        <v>-0.13246040000000001</v>
      </c>
      <c r="P849">
        <v>-4.0939700000000002E-2</v>
      </c>
      <c r="Q849">
        <v>2.24472E-2</v>
      </c>
      <c r="R849">
        <v>8.5834199999999999E-2</v>
      </c>
      <c r="S849">
        <v>0.17735490000000001</v>
      </c>
    </row>
    <row r="850" spans="1:19">
      <c r="A850" s="12">
        <v>41134</v>
      </c>
      <c r="B850" s="14">
        <v>23</v>
      </c>
      <c r="C850" t="s">
        <v>54</v>
      </c>
      <c r="D850" t="s">
        <v>52</v>
      </c>
      <c r="E850" t="str">
        <f t="shared" si="13"/>
        <v>4113423Average Per PremiseAll</v>
      </c>
      <c r="F850">
        <v>1.7807740000000001</v>
      </c>
      <c r="G850">
        <v>1.6426750000000001</v>
      </c>
      <c r="H850">
        <v>1.6095459999999999</v>
      </c>
      <c r="I850">
        <v>71.838160000000002</v>
      </c>
      <c r="J850">
        <v>-0.28592719999999999</v>
      </c>
      <c r="K850">
        <v>-0.1985894</v>
      </c>
      <c r="L850" s="1">
        <v>-0.13809949999999999</v>
      </c>
      <c r="M850" s="1">
        <v>-7.7609700000000004E-2</v>
      </c>
      <c r="N850">
        <v>9.7280999999999999E-3</v>
      </c>
      <c r="O850">
        <v>-0.31905630000000001</v>
      </c>
      <c r="P850">
        <v>-0.2317186</v>
      </c>
      <c r="Q850">
        <v>-0.17122870000000001</v>
      </c>
      <c r="R850">
        <v>-0.1107388</v>
      </c>
      <c r="S850">
        <v>-2.3401100000000001E-2</v>
      </c>
    </row>
    <row r="851" spans="1:19">
      <c r="A851" s="12">
        <v>41134</v>
      </c>
      <c r="B851" s="14">
        <v>23</v>
      </c>
      <c r="C851" t="s">
        <v>56</v>
      </c>
      <c r="D851" t="s">
        <v>58</v>
      </c>
      <c r="E851" t="str">
        <f t="shared" si="13"/>
        <v>4113423Average Per Ton100% Cycling</v>
      </c>
      <c r="F851">
        <v>0.40773900000000002</v>
      </c>
      <c r="G851">
        <v>0.34986349999999999</v>
      </c>
      <c r="H851">
        <v>0.32761289999999998</v>
      </c>
      <c r="I851">
        <v>71.710819999999998</v>
      </c>
      <c r="J851">
        <v>-0.19942470000000001</v>
      </c>
      <c r="K851">
        <v>-0.1157963</v>
      </c>
      <c r="L851" s="1">
        <v>-5.7875599999999999E-2</v>
      </c>
      <c r="M851" s="1">
        <v>4.5200000000000001E-5</v>
      </c>
      <c r="N851">
        <v>8.3673499999999998E-2</v>
      </c>
      <c r="O851">
        <v>-0.22167529999999999</v>
      </c>
      <c r="P851">
        <v>-0.1380469</v>
      </c>
      <c r="Q851">
        <v>-8.0126199999999995E-2</v>
      </c>
      <c r="R851">
        <v>-2.22054E-2</v>
      </c>
      <c r="S851">
        <v>6.1422900000000002E-2</v>
      </c>
    </row>
    <row r="852" spans="1:19">
      <c r="A852" s="12">
        <v>41134</v>
      </c>
      <c r="B852" s="14">
        <v>23</v>
      </c>
      <c r="C852" t="s">
        <v>56</v>
      </c>
      <c r="D852" t="s">
        <v>57</v>
      </c>
      <c r="E852" t="str">
        <f t="shared" si="13"/>
        <v>4113423Average Per Ton50% Cycling</v>
      </c>
      <c r="F852">
        <v>0.45035589999999998</v>
      </c>
      <c r="G852">
        <v>0.44677749999999999</v>
      </c>
      <c r="H852">
        <v>0.45590809999999998</v>
      </c>
      <c r="I852">
        <v>71.981759999999994</v>
      </c>
      <c r="J852">
        <v>-0.15848609999999999</v>
      </c>
      <c r="K852">
        <v>-6.6965399999999994E-2</v>
      </c>
      <c r="L852" s="1">
        <v>-3.5783999999999998E-3</v>
      </c>
      <c r="M852" s="1">
        <v>5.9808500000000001E-2</v>
      </c>
      <c r="N852">
        <v>0.1513292</v>
      </c>
      <c r="O852">
        <v>-0.1493554</v>
      </c>
      <c r="P852">
        <v>-5.7834700000000003E-2</v>
      </c>
      <c r="Q852">
        <v>5.5522000000000002E-3</v>
      </c>
      <c r="R852">
        <v>6.8939200000000006E-2</v>
      </c>
      <c r="S852">
        <v>0.16045989999999999</v>
      </c>
    </row>
    <row r="853" spans="1:19">
      <c r="A853" s="12">
        <v>41134</v>
      </c>
      <c r="B853" s="14">
        <v>23</v>
      </c>
      <c r="C853" t="s">
        <v>56</v>
      </c>
      <c r="D853" t="s">
        <v>52</v>
      </c>
      <c r="E853" t="str">
        <f t="shared" si="13"/>
        <v>4113423Average Per TonAll</v>
      </c>
      <c r="F853">
        <v>0.42776900000000001</v>
      </c>
      <c r="G853">
        <v>0.39541300000000001</v>
      </c>
      <c r="H853">
        <v>0.38791160000000002</v>
      </c>
      <c r="I853">
        <v>71.838160000000002</v>
      </c>
      <c r="J853">
        <v>-0.1801835</v>
      </c>
      <c r="K853">
        <v>-9.2845800000000006E-2</v>
      </c>
      <c r="L853" s="1">
        <v>-3.23559E-2</v>
      </c>
      <c r="M853" s="1">
        <v>2.81339E-2</v>
      </c>
      <c r="N853">
        <v>0.1154717</v>
      </c>
      <c r="O853">
        <v>-0.18768489999999999</v>
      </c>
      <c r="P853">
        <v>-0.1003472</v>
      </c>
      <c r="Q853">
        <v>-3.9857299999999998E-2</v>
      </c>
      <c r="R853">
        <v>2.0632500000000002E-2</v>
      </c>
      <c r="S853">
        <v>0.10797030000000001</v>
      </c>
    </row>
    <row r="854" spans="1:19">
      <c r="A854" s="12">
        <v>41134</v>
      </c>
      <c r="B854" s="14">
        <v>24</v>
      </c>
      <c r="C854" t="s">
        <v>63</v>
      </c>
      <c r="D854" t="s">
        <v>58</v>
      </c>
      <c r="E854" t="str">
        <f t="shared" si="13"/>
        <v>4113424Aggregate100% Cycling</v>
      </c>
      <c r="F854">
        <v>17.24954</v>
      </c>
      <c r="G854">
        <v>14.41558</v>
      </c>
      <c r="H854">
        <v>13.49878</v>
      </c>
      <c r="I854">
        <v>71.018060000000006</v>
      </c>
      <c r="J854">
        <v>-4.3416389999999998</v>
      </c>
      <c r="K854">
        <v>-3.4508920000000001</v>
      </c>
      <c r="L854" s="1">
        <v>-2.8339620000000001</v>
      </c>
      <c r="M854" s="1">
        <v>-2.2170329999999998</v>
      </c>
      <c r="N854">
        <v>-1.3262860000000001</v>
      </c>
      <c r="O854">
        <v>-5.2584400000000002</v>
      </c>
      <c r="P854">
        <v>-4.367693</v>
      </c>
      <c r="Q854">
        <v>-3.7507630000000001</v>
      </c>
      <c r="R854">
        <v>-3.1338339999999998</v>
      </c>
      <c r="S854">
        <v>-2.2430870000000001</v>
      </c>
    </row>
    <row r="855" spans="1:19">
      <c r="A855" s="12">
        <v>41134</v>
      </c>
      <c r="B855" s="14">
        <v>24</v>
      </c>
      <c r="C855" t="s">
        <v>63</v>
      </c>
      <c r="D855" t="s">
        <v>57</v>
      </c>
      <c r="E855" t="str">
        <f t="shared" si="13"/>
        <v>4113424Aggregate50% Cycling</v>
      </c>
      <c r="F855">
        <v>14.97045</v>
      </c>
      <c r="G855">
        <v>15.43107</v>
      </c>
      <c r="H855">
        <v>15.74643</v>
      </c>
      <c r="I855">
        <v>71.377399999999994</v>
      </c>
      <c r="J855">
        <v>-0.99880159999999996</v>
      </c>
      <c r="K855">
        <v>-0.13656409999999999</v>
      </c>
      <c r="L855" s="1">
        <v>0.4606189</v>
      </c>
      <c r="M855" s="1">
        <v>1.0578019999999999</v>
      </c>
      <c r="N855">
        <v>1.92004</v>
      </c>
      <c r="O855">
        <v>-0.68344289999999996</v>
      </c>
      <c r="P855">
        <v>0.1787946</v>
      </c>
      <c r="Q855">
        <v>0.77597769999999999</v>
      </c>
      <c r="R855">
        <v>1.3731610000000001</v>
      </c>
      <c r="S855">
        <v>2.235398</v>
      </c>
    </row>
    <row r="856" spans="1:19">
      <c r="A856" s="12">
        <v>41134</v>
      </c>
      <c r="B856" s="14">
        <v>24</v>
      </c>
      <c r="C856" t="s">
        <v>63</v>
      </c>
      <c r="D856" t="s">
        <v>52</v>
      </c>
      <c r="E856" t="str">
        <f t="shared" si="13"/>
        <v>4113424AggregateAll</v>
      </c>
      <c r="F856">
        <v>32.219389999999997</v>
      </c>
      <c r="G856">
        <v>29.872990000000001</v>
      </c>
      <c r="H856">
        <v>29.281790000000001</v>
      </c>
      <c r="I856">
        <v>71.186949999999996</v>
      </c>
      <c r="J856">
        <v>-5.3148330000000001</v>
      </c>
      <c r="K856">
        <v>-3.5610590000000002</v>
      </c>
      <c r="L856" s="1">
        <v>-2.3464</v>
      </c>
      <c r="M856" s="1">
        <v>-1.131742</v>
      </c>
      <c r="N856">
        <v>0.62203189999999997</v>
      </c>
      <c r="O856">
        <v>-5.9060300000000003</v>
      </c>
      <c r="P856">
        <v>-4.1522560000000004</v>
      </c>
      <c r="Q856">
        <v>-2.9375969999999998</v>
      </c>
      <c r="R856">
        <v>-1.722939</v>
      </c>
      <c r="S856">
        <v>3.0834899999999998E-2</v>
      </c>
    </row>
    <row r="857" spans="1:19">
      <c r="A857" s="12">
        <v>41134</v>
      </c>
      <c r="B857" s="14">
        <v>24</v>
      </c>
      <c r="C857" t="s">
        <v>55</v>
      </c>
      <c r="D857" t="s">
        <v>58</v>
      </c>
      <c r="E857" t="str">
        <f t="shared" si="13"/>
        <v>4113424Average Per Device100% Cycling</v>
      </c>
      <c r="F857">
        <v>1.189603</v>
      </c>
      <c r="G857">
        <v>0.99416079999999996</v>
      </c>
      <c r="H857">
        <v>0.93093429999999999</v>
      </c>
      <c r="I857">
        <v>71.018060000000006</v>
      </c>
      <c r="J857">
        <v>-0.31851790000000002</v>
      </c>
      <c r="K857">
        <v>-0.24580379999999999</v>
      </c>
      <c r="L857" s="1">
        <v>-0.19544230000000001</v>
      </c>
      <c r="M857" s="1">
        <v>-0.14508070000000001</v>
      </c>
      <c r="N857">
        <v>-7.2366600000000003E-2</v>
      </c>
      <c r="O857">
        <v>-0.38174439999999998</v>
      </c>
      <c r="P857">
        <v>-0.30903039999999998</v>
      </c>
      <c r="Q857">
        <v>-0.25866879999999998</v>
      </c>
      <c r="R857">
        <v>-0.2083072</v>
      </c>
      <c r="S857">
        <v>-0.13559309999999999</v>
      </c>
    </row>
    <row r="858" spans="1:19">
      <c r="A858" s="12">
        <v>41134</v>
      </c>
      <c r="B858" s="14">
        <v>24</v>
      </c>
      <c r="C858" t="s">
        <v>55</v>
      </c>
      <c r="D858" t="s">
        <v>57</v>
      </c>
      <c r="E858" t="str">
        <f t="shared" si="13"/>
        <v>4113424Average Per Device50% Cycling</v>
      </c>
      <c r="F858">
        <v>1.2036770000000001</v>
      </c>
      <c r="G858">
        <v>1.240713</v>
      </c>
      <c r="H858">
        <v>1.266068</v>
      </c>
      <c r="I858">
        <v>71.377399999999994</v>
      </c>
      <c r="J858">
        <v>-9.9640099999999995E-2</v>
      </c>
      <c r="K858">
        <v>-1.8891100000000001E-2</v>
      </c>
      <c r="L858" s="1">
        <v>3.70353E-2</v>
      </c>
      <c r="M858" s="1">
        <v>9.2961799999999997E-2</v>
      </c>
      <c r="N858">
        <v>0.1737108</v>
      </c>
      <c r="O858">
        <v>-7.4284199999999995E-2</v>
      </c>
      <c r="P858">
        <v>6.4647999999999997E-3</v>
      </c>
      <c r="Q858">
        <v>6.2391299999999997E-2</v>
      </c>
      <c r="R858">
        <v>0.1183178</v>
      </c>
      <c r="S858">
        <v>0.19906670000000001</v>
      </c>
    </row>
    <row r="859" spans="1:19">
      <c r="A859" s="12">
        <v>41134</v>
      </c>
      <c r="B859" s="14">
        <v>24</v>
      </c>
      <c r="C859" t="s">
        <v>55</v>
      </c>
      <c r="D859" t="s">
        <v>52</v>
      </c>
      <c r="E859" t="str">
        <f t="shared" si="13"/>
        <v>4113424Average Per DeviceAll</v>
      </c>
      <c r="F859">
        <v>1.196218</v>
      </c>
      <c r="G859">
        <v>1.1100399999999999</v>
      </c>
      <c r="H859">
        <v>1.0884469999999999</v>
      </c>
      <c r="I859">
        <v>71.186949999999996</v>
      </c>
      <c r="J859">
        <v>-0.21564539999999999</v>
      </c>
      <c r="K859">
        <v>-0.1391549</v>
      </c>
      <c r="L859" s="1">
        <v>-8.6177799999999999E-2</v>
      </c>
      <c r="M859" s="1">
        <v>-3.32007E-2</v>
      </c>
      <c r="N859">
        <v>4.3289800000000003E-2</v>
      </c>
      <c r="O859">
        <v>-0.23723810000000001</v>
      </c>
      <c r="P859">
        <v>-0.16074759999999999</v>
      </c>
      <c r="Q859">
        <v>-0.10777059999999999</v>
      </c>
      <c r="R859">
        <v>-5.4793500000000002E-2</v>
      </c>
      <c r="S859">
        <v>2.1697000000000001E-2</v>
      </c>
    </row>
    <row r="860" spans="1:19">
      <c r="A860" s="12">
        <v>41134</v>
      </c>
      <c r="B860" s="14">
        <v>24</v>
      </c>
      <c r="C860" t="s">
        <v>54</v>
      </c>
      <c r="D860" t="s">
        <v>58</v>
      </c>
      <c r="E860" t="str">
        <f t="shared" si="13"/>
        <v>4113424Average Per Premise100% Cycling</v>
      </c>
      <c r="F860">
        <v>1.408126</v>
      </c>
      <c r="G860">
        <v>1.176782</v>
      </c>
      <c r="H860">
        <v>1.1019410000000001</v>
      </c>
      <c r="I860">
        <v>71.018060000000006</v>
      </c>
      <c r="J860">
        <v>-0.3544195</v>
      </c>
      <c r="K860">
        <v>-0.28170539999999999</v>
      </c>
      <c r="L860" s="1">
        <v>-0.23134389999999999</v>
      </c>
      <c r="M860" s="1">
        <v>-0.18098230000000001</v>
      </c>
      <c r="N860">
        <v>-0.10826819999999999</v>
      </c>
      <c r="O860">
        <v>-0.42926039999999999</v>
      </c>
      <c r="P860">
        <v>-0.35654629999999998</v>
      </c>
      <c r="Q860">
        <v>-0.30618479999999998</v>
      </c>
      <c r="R860">
        <v>-0.25582319999999997</v>
      </c>
      <c r="S860">
        <v>-0.1831091</v>
      </c>
    </row>
    <row r="861" spans="1:19">
      <c r="A861" s="12">
        <v>41134</v>
      </c>
      <c r="B861" s="14">
        <v>24</v>
      </c>
      <c r="C861" t="s">
        <v>54</v>
      </c>
      <c r="D861" t="s">
        <v>57</v>
      </c>
      <c r="E861" t="str">
        <f t="shared" si="13"/>
        <v>4113424Average Per Premise50% Cycling</v>
      </c>
      <c r="F861">
        <v>1.4019900000000001</v>
      </c>
      <c r="G861">
        <v>1.4451270000000001</v>
      </c>
      <c r="H861">
        <v>1.474661</v>
      </c>
      <c r="I861">
        <v>71.377399999999994</v>
      </c>
      <c r="J861">
        <v>-9.3538300000000005E-2</v>
      </c>
      <c r="K861">
        <v>-1.27893E-2</v>
      </c>
      <c r="L861" s="1">
        <v>4.3137200000000001E-2</v>
      </c>
      <c r="M861" s="1">
        <v>9.9063700000000005E-2</v>
      </c>
      <c r="N861">
        <v>0.17981269999999999</v>
      </c>
      <c r="O861">
        <v>-6.4004800000000001E-2</v>
      </c>
      <c r="P861">
        <v>1.6744200000000001E-2</v>
      </c>
      <c r="Q861">
        <v>7.2670700000000005E-2</v>
      </c>
      <c r="R861">
        <v>0.12859719999999999</v>
      </c>
      <c r="S861">
        <v>0.20934620000000001</v>
      </c>
    </row>
    <row r="862" spans="1:19">
      <c r="A862" s="12">
        <v>41134</v>
      </c>
      <c r="B862" s="14">
        <v>24</v>
      </c>
      <c r="C862" t="s">
        <v>54</v>
      </c>
      <c r="D862" t="s">
        <v>52</v>
      </c>
      <c r="E862" t="str">
        <f t="shared" si="13"/>
        <v>4113424Average Per PremiseAll</v>
      </c>
      <c r="F862">
        <v>1.4052420000000001</v>
      </c>
      <c r="G862">
        <v>1.3029040000000001</v>
      </c>
      <c r="H862">
        <v>1.2771189999999999</v>
      </c>
      <c r="I862">
        <v>71.186949999999996</v>
      </c>
      <c r="J862">
        <v>-0.23180529999999999</v>
      </c>
      <c r="K862">
        <v>-0.15531490000000001</v>
      </c>
      <c r="L862" s="1">
        <v>-0.10233780000000001</v>
      </c>
      <c r="M862" s="1">
        <v>-4.93607E-2</v>
      </c>
      <c r="N862">
        <v>2.7129799999999999E-2</v>
      </c>
      <c r="O862">
        <v>-0.25759029999999999</v>
      </c>
      <c r="P862">
        <v>-0.18109980000000001</v>
      </c>
      <c r="Q862">
        <v>-0.12812270000000001</v>
      </c>
      <c r="R862">
        <v>-7.5145600000000007E-2</v>
      </c>
      <c r="S862">
        <v>1.3449E-3</v>
      </c>
    </row>
    <row r="863" spans="1:19">
      <c r="A863" s="12">
        <v>41134</v>
      </c>
      <c r="B863" s="14">
        <v>24</v>
      </c>
      <c r="C863" t="s">
        <v>56</v>
      </c>
      <c r="D863" t="s">
        <v>58</v>
      </c>
      <c r="E863" t="str">
        <f t="shared" si="13"/>
        <v>4113424Average Per Ton100% Cycling</v>
      </c>
      <c r="F863">
        <v>0.32896399999999998</v>
      </c>
      <c r="G863">
        <v>0.27491779999999999</v>
      </c>
      <c r="H863">
        <v>0.25743359999999998</v>
      </c>
      <c r="I863">
        <v>71.018060000000006</v>
      </c>
      <c r="J863">
        <v>-0.1771218</v>
      </c>
      <c r="K863">
        <v>-0.10440770000000001</v>
      </c>
      <c r="L863" s="1">
        <v>-5.4046200000000003E-2</v>
      </c>
      <c r="M863" s="1">
        <v>-3.6846000000000001E-3</v>
      </c>
      <c r="N863">
        <v>6.9029499999999994E-2</v>
      </c>
      <c r="O863">
        <v>-0.194606</v>
      </c>
      <c r="P863">
        <v>-0.1218919</v>
      </c>
      <c r="Q863">
        <v>-7.1530300000000005E-2</v>
      </c>
      <c r="R863">
        <v>-2.1168800000000002E-2</v>
      </c>
      <c r="S863">
        <v>5.1545300000000002E-2</v>
      </c>
    </row>
    <row r="864" spans="1:19">
      <c r="A864" s="12">
        <v>41134</v>
      </c>
      <c r="B864" s="14">
        <v>24</v>
      </c>
      <c r="C864" t="s">
        <v>56</v>
      </c>
      <c r="D864" t="s">
        <v>57</v>
      </c>
      <c r="E864" t="str">
        <f t="shared" si="13"/>
        <v>4113424Average Per Ton50% Cycling</v>
      </c>
      <c r="F864">
        <v>0.34677659999999999</v>
      </c>
      <c r="G864">
        <v>0.3574464</v>
      </c>
      <c r="H864">
        <v>0.3647514</v>
      </c>
      <c r="I864">
        <v>71.377399999999994</v>
      </c>
      <c r="J864">
        <v>-0.1260056</v>
      </c>
      <c r="K864">
        <v>-4.5256699999999997E-2</v>
      </c>
      <c r="L864" s="1">
        <v>1.06698E-2</v>
      </c>
      <c r="M864" s="1">
        <v>6.6596299999999997E-2</v>
      </c>
      <c r="N864">
        <v>0.14734530000000001</v>
      </c>
      <c r="O864">
        <v>-0.1187006</v>
      </c>
      <c r="P864">
        <v>-3.7951699999999998E-2</v>
      </c>
      <c r="Q864">
        <v>1.7974799999999999E-2</v>
      </c>
      <c r="R864">
        <v>7.3901300000000003E-2</v>
      </c>
      <c r="S864">
        <v>0.15465029999999999</v>
      </c>
    </row>
    <row r="865" spans="1:19">
      <c r="A865" s="12">
        <v>41134</v>
      </c>
      <c r="B865" s="14">
        <v>24</v>
      </c>
      <c r="C865" t="s">
        <v>56</v>
      </c>
      <c r="D865" t="s">
        <v>52</v>
      </c>
      <c r="E865" t="str">
        <f t="shared" si="13"/>
        <v>4113424Average Per TonAll</v>
      </c>
      <c r="F865">
        <v>0.33733590000000002</v>
      </c>
      <c r="G865">
        <v>0.31370619999999999</v>
      </c>
      <c r="H865">
        <v>0.30787300000000001</v>
      </c>
      <c r="I865">
        <v>71.186949999999996</v>
      </c>
      <c r="J865">
        <v>-0.15309719999999999</v>
      </c>
      <c r="K865">
        <v>-7.66067E-2</v>
      </c>
      <c r="L865" s="1">
        <v>-2.3629600000000001E-2</v>
      </c>
      <c r="M865" s="1">
        <v>2.9347399999999999E-2</v>
      </c>
      <c r="N865">
        <v>0.1058379</v>
      </c>
      <c r="O865">
        <v>-0.1589305</v>
      </c>
      <c r="P865">
        <v>-8.2439999999999999E-2</v>
      </c>
      <c r="Q865">
        <v>-2.94629E-2</v>
      </c>
      <c r="R865">
        <v>2.3514199999999999E-2</v>
      </c>
      <c r="S865">
        <v>0.1000047</v>
      </c>
    </row>
    <row r="866" spans="1:19">
      <c r="A866" s="12">
        <v>41138</v>
      </c>
      <c r="B866" s="14">
        <v>1</v>
      </c>
      <c r="C866" t="s">
        <v>63</v>
      </c>
      <c r="D866" t="s">
        <v>58</v>
      </c>
      <c r="E866" t="str">
        <f t="shared" si="13"/>
        <v>411381Aggregate100% Cycling</v>
      </c>
      <c r="F866">
        <v>11.843260000000001</v>
      </c>
      <c r="G866">
        <v>11.95533</v>
      </c>
      <c r="H866">
        <v>11.40765</v>
      </c>
      <c r="I866">
        <v>73.832599999999999</v>
      </c>
      <c r="J866">
        <v>-1.009085</v>
      </c>
      <c r="K866">
        <v>-0.34669830000000001</v>
      </c>
      <c r="L866">
        <v>0.1120689</v>
      </c>
      <c r="M866">
        <v>0.57083600000000001</v>
      </c>
      <c r="N866">
        <v>1.233223</v>
      </c>
      <c r="O866">
        <v>-1.5567580000000001</v>
      </c>
      <c r="P866">
        <v>-0.89437069999999996</v>
      </c>
      <c r="Q866">
        <v>-0.43560359999999998</v>
      </c>
      <c r="R866">
        <v>2.3163599999999999E-2</v>
      </c>
      <c r="S866">
        <v>0.68555049999999995</v>
      </c>
    </row>
    <row r="867" spans="1:19">
      <c r="A867" s="12">
        <v>41138</v>
      </c>
      <c r="B867" s="14">
        <v>1</v>
      </c>
      <c r="C867" t="s">
        <v>63</v>
      </c>
      <c r="D867" t="s">
        <v>57</v>
      </c>
      <c r="E867" t="str">
        <f t="shared" si="13"/>
        <v>411381Aggregate50% Cycling</v>
      </c>
      <c r="F867">
        <v>11.94144</v>
      </c>
      <c r="G867">
        <v>11.082750000000001</v>
      </c>
      <c r="H867">
        <v>11.32363</v>
      </c>
      <c r="I867">
        <v>73.95044</v>
      </c>
      <c r="J867">
        <v>-2.0066609999999998</v>
      </c>
      <c r="K867">
        <v>-1.32843</v>
      </c>
      <c r="L867">
        <v>-0.85868929999999999</v>
      </c>
      <c r="M867">
        <v>-0.38894869999999998</v>
      </c>
      <c r="N867">
        <v>0.28928219999999999</v>
      </c>
      <c r="O867">
        <v>-1.765782</v>
      </c>
      <c r="P867">
        <v>-1.0875509999999999</v>
      </c>
      <c r="Q867">
        <v>-0.61781019999999998</v>
      </c>
      <c r="R867">
        <v>-0.14806949999999999</v>
      </c>
      <c r="S867">
        <v>0.53016129999999995</v>
      </c>
    </row>
    <row r="868" spans="1:19">
      <c r="A868" s="12">
        <v>41138</v>
      </c>
      <c r="B868" s="14">
        <v>1</v>
      </c>
      <c r="C868" t="s">
        <v>63</v>
      </c>
      <c r="D868" t="s">
        <v>52</v>
      </c>
      <c r="E868" t="str">
        <f t="shared" si="13"/>
        <v>411381AggregateAll</v>
      </c>
      <c r="F868">
        <v>23.799569999999999</v>
      </c>
      <c r="G868">
        <v>23.044160000000002</v>
      </c>
      <c r="H868">
        <v>22.743970000000001</v>
      </c>
      <c r="I868">
        <v>73.887979999999999</v>
      </c>
      <c r="J868">
        <v>-3.0261070000000001</v>
      </c>
      <c r="K868">
        <v>-1.6845619999999999</v>
      </c>
      <c r="L868">
        <v>-0.75541210000000003</v>
      </c>
      <c r="M868">
        <v>0.17373769999999999</v>
      </c>
      <c r="N868">
        <v>1.515282</v>
      </c>
      <c r="O868">
        <v>-3.3262969999999998</v>
      </c>
      <c r="P868">
        <v>-1.9847520000000001</v>
      </c>
      <c r="Q868">
        <v>-1.0556030000000001</v>
      </c>
      <c r="R868">
        <v>-0.1264527</v>
      </c>
      <c r="S868">
        <v>1.2150920000000001</v>
      </c>
    </row>
    <row r="869" spans="1:19">
      <c r="A869" s="12">
        <v>41138</v>
      </c>
      <c r="B869" s="14">
        <v>1</v>
      </c>
      <c r="C869" t="s">
        <v>55</v>
      </c>
      <c r="D869" t="s">
        <v>58</v>
      </c>
      <c r="E869" t="str">
        <f t="shared" si="13"/>
        <v>411381Average Per Device100% Cycling</v>
      </c>
      <c r="F869">
        <v>0.81676219999999999</v>
      </c>
      <c r="G869">
        <v>0.82449099999999997</v>
      </c>
      <c r="H869">
        <v>0.78672109999999995</v>
      </c>
      <c r="I869">
        <v>73.832599999999999</v>
      </c>
      <c r="J869">
        <v>-8.3793999999999993E-2</v>
      </c>
      <c r="K869">
        <v>-2.9721600000000001E-2</v>
      </c>
      <c r="L869">
        <v>7.7288000000000001E-3</v>
      </c>
      <c r="M869">
        <v>4.51791E-2</v>
      </c>
      <c r="N869">
        <v>9.9251500000000006E-2</v>
      </c>
      <c r="O869">
        <v>-0.1215639</v>
      </c>
      <c r="P869">
        <v>-6.7491499999999996E-2</v>
      </c>
      <c r="Q869">
        <v>-3.0041100000000001E-2</v>
      </c>
      <c r="R869">
        <v>7.4092999999999997E-3</v>
      </c>
      <c r="S869">
        <v>6.14817E-2</v>
      </c>
    </row>
    <row r="870" spans="1:19">
      <c r="A870" s="12">
        <v>41138</v>
      </c>
      <c r="B870" s="14">
        <v>1</v>
      </c>
      <c r="C870" t="s">
        <v>55</v>
      </c>
      <c r="D870" t="s">
        <v>57</v>
      </c>
      <c r="E870" t="str">
        <f t="shared" si="13"/>
        <v>411381Average Per Device50% Cycling</v>
      </c>
      <c r="F870">
        <v>0.96013389999999998</v>
      </c>
      <c r="G870">
        <v>0.8910922</v>
      </c>
      <c r="H870">
        <v>0.91045980000000004</v>
      </c>
      <c r="I870">
        <v>73.95044</v>
      </c>
      <c r="J870">
        <v>-0.17654980000000001</v>
      </c>
      <c r="K870">
        <v>-0.1130331</v>
      </c>
      <c r="L870">
        <v>-6.9041699999999998E-2</v>
      </c>
      <c r="M870">
        <v>-2.5050200000000002E-2</v>
      </c>
      <c r="N870">
        <v>3.8466399999999998E-2</v>
      </c>
      <c r="O870">
        <v>-0.15718219999999999</v>
      </c>
      <c r="P870">
        <v>-9.3665600000000002E-2</v>
      </c>
      <c r="Q870">
        <v>-4.9674200000000002E-2</v>
      </c>
      <c r="R870">
        <v>-5.6826999999999997E-3</v>
      </c>
      <c r="S870">
        <v>5.7833900000000001E-2</v>
      </c>
    </row>
    <row r="871" spans="1:19">
      <c r="A871" s="12">
        <v>41138</v>
      </c>
      <c r="B871" s="14">
        <v>1</v>
      </c>
      <c r="C871" t="s">
        <v>55</v>
      </c>
      <c r="D871" t="s">
        <v>52</v>
      </c>
      <c r="E871" t="str">
        <f t="shared" si="13"/>
        <v>411381Average Per DeviceAll</v>
      </c>
      <c r="F871">
        <v>0.88414689999999996</v>
      </c>
      <c r="G871">
        <v>0.85579360000000004</v>
      </c>
      <c r="H871">
        <v>0.84487829999999997</v>
      </c>
      <c r="I871">
        <v>73.887979999999999</v>
      </c>
      <c r="J871">
        <v>-0.12738920000000001</v>
      </c>
      <c r="K871">
        <v>-6.8877999999999995E-2</v>
      </c>
      <c r="L871">
        <v>-2.8353300000000001E-2</v>
      </c>
      <c r="M871">
        <v>1.2171299999999999E-2</v>
      </c>
      <c r="N871">
        <v>7.0682499999999995E-2</v>
      </c>
      <c r="O871">
        <v>-0.1383045</v>
      </c>
      <c r="P871">
        <v>-7.9793299999999998E-2</v>
      </c>
      <c r="Q871">
        <v>-3.9268600000000001E-2</v>
      </c>
      <c r="R871">
        <v>1.256E-3</v>
      </c>
      <c r="S871">
        <v>5.9767199999999999E-2</v>
      </c>
    </row>
    <row r="872" spans="1:19">
      <c r="A872" s="12">
        <v>41138</v>
      </c>
      <c r="B872" s="14">
        <v>1</v>
      </c>
      <c r="C872" t="s">
        <v>54</v>
      </c>
      <c r="D872" t="s">
        <v>58</v>
      </c>
      <c r="E872" t="str">
        <f t="shared" si="13"/>
        <v>411381Average Per Premise100% Cycling</v>
      </c>
      <c r="F872">
        <v>0.96679649999999995</v>
      </c>
      <c r="G872">
        <v>0.97594499999999995</v>
      </c>
      <c r="H872">
        <v>0.93123699999999998</v>
      </c>
      <c r="I872">
        <v>73.832599999999999</v>
      </c>
      <c r="J872">
        <v>-8.2374299999999998E-2</v>
      </c>
      <c r="K872">
        <v>-2.8301900000000001E-2</v>
      </c>
      <c r="L872">
        <v>9.1485000000000004E-3</v>
      </c>
      <c r="M872">
        <v>4.6598899999999999E-2</v>
      </c>
      <c r="N872">
        <v>0.10067130000000001</v>
      </c>
      <c r="O872">
        <v>-0.12708230000000001</v>
      </c>
      <c r="P872">
        <v>-7.3009900000000003E-2</v>
      </c>
      <c r="Q872">
        <v>-3.5559500000000001E-2</v>
      </c>
      <c r="R872">
        <v>1.8909E-3</v>
      </c>
      <c r="S872">
        <v>5.5963300000000001E-2</v>
      </c>
    </row>
    <row r="873" spans="1:19">
      <c r="A873" s="12">
        <v>41138</v>
      </c>
      <c r="B873" s="14">
        <v>1</v>
      </c>
      <c r="C873" t="s">
        <v>54</v>
      </c>
      <c r="D873" t="s">
        <v>57</v>
      </c>
      <c r="E873" t="str">
        <f t="shared" si="13"/>
        <v>411381Average Per Premise50% Cycling</v>
      </c>
      <c r="F873">
        <v>1.118322</v>
      </c>
      <c r="G873">
        <v>1.0379050000000001</v>
      </c>
      <c r="H873">
        <v>1.0604629999999999</v>
      </c>
      <c r="I873">
        <v>73.95044</v>
      </c>
      <c r="J873">
        <v>-0.1879248</v>
      </c>
      <c r="K873">
        <v>-0.12440809999999999</v>
      </c>
      <c r="L873">
        <v>-8.0416699999999994E-2</v>
      </c>
      <c r="M873">
        <v>-3.6425199999999998E-2</v>
      </c>
      <c r="N873">
        <v>2.7091400000000002E-2</v>
      </c>
      <c r="O873">
        <v>-0.16536629999999999</v>
      </c>
      <c r="P873">
        <v>-0.1018497</v>
      </c>
      <c r="Q873">
        <v>-5.7858199999999999E-2</v>
      </c>
      <c r="R873">
        <v>-1.38668E-2</v>
      </c>
      <c r="S873">
        <v>4.9649899999999997E-2</v>
      </c>
    </row>
    <row r="874" spans="1:19">
      <c r="A874" s="12">
        <v>41138</v>
      </c>
      <c r="B874" s="14">
        <v>1</v>
      </c>
      <c r="C874" t="s">
        <v>54</v>
      </c>
      <c r="D874" t="s">
        <v>52</v>
      </c>
      <c r="E874" t="str">
        <f t="shared" si="13"/>
        <v>411381Average Per PremiseAll</v>
      </c>
      <c r="F874">
        <v>1.0380130000000001</v>
      </c>
      <c r="G874">
        <v>1.005066</v>
      </c>
      <c r="H874">
        <v>0.99197340000000001</v>
      </c>
      <c r="I874">
        <v>73.887979999999999</v>
      </c>
      <c r="J874">
        <v>-0.13198299999999999</v>
      </c>
      <c r="K874">
        <v>-7.3471800000000004E-2</v>
      </c>
      <c r="L874">
        <v>-3.29471E-2</v>
      </c>
      <c r="M874">
        <v>7.5775E-3</v>
      </c>
      <c r="N874">
        <v>6.60887E-2</v>
      </c>
      <c r="O874">
        <v>-0.1450758</v>
      </c>
      <c r="P874">
        <v>-8.6564600000000005E-2</v>
      </c>
      <c r="Q874">
        <v>-4.6039900000000002E-2</v>
      </c>
      <c r="R874">
        <v>-5.5151999999999996E-3</v>
      </c>
      <c r="S874">
        <v>5.2996000000000001E-2</v>
      </c>
    </row>
    <row r="875" spans="1:19">
      <c r="A875" s="12">
        <v>41138</v>
      </c>
      <c r="B875" s="14">
        <v>1</v>
      </c>
      <c r="C875" t="s">
        <v>56</v>
      </c>
      <c r="D875" t="s">
        <v>58</v>
      </c>
      <c r="E875" t="str">
        <f t="shared" si="13"/>
        <v>411381Average Per Ton100% Cycling</v>
      </c>
      <c r="F875">
        <v>0.22586129999999999</v>
      </c>
      <c r="G875">
        <v>0.2279986</v>
      </c>
      <c r="H875">
        <v>0.217554</v>
      </c>
      <c r="I875">
        <v>73.832599999999999</v>
      </c>
      <c r="J875">
        <v>-8.9385500000000007E-2</v>
      </c>
      <c r="K875">
        <v>-3.53131E-2</v>
      </c>
      <c r="L875">
        <v>2.1373E-3</v>
      </c>
      <c r="M875">
        <v>3.9587600000000001E-2</v>
      </c>
      <c r="N875">
        <v>9.3659999999999993E-2</v>
      </c>
      <c r="O875">
        <v>-9.9830100000000005E-2</v>
      </c>
      <c r="P875">
        <v>-4.5757699999999998E-2</v>
      </c>
      <c r="Q875">
        <v>-8.3073000000000001E-3</v>
      </c>
      <c r="R875">
        <v>2.9142999999999999E-2</v>
      </c>
      <c r="S875">
        <v>8.3215399999999995E-2</v>
      </c>
    </row>
    <row r="876" spans="1:19">
      <c r="A876" s="12">
        <v>41138</v>
      </c>
      <c r="B876" s="14">
        <v>1</v>
      </c>
      <c r="C876" t="s">
        <v>56</v>
      </c>
      <c r="D876" t="s">
        <v>57</v>
      </c>
      <c r="E876" t="str">
        <f t="shared" si="13"/>
        <v>411381Average Per Ton50% Cycling</v>
      </c>
      <c r="F876">
        <v>0.27661229999999998</v>
      </c>
      <c r="G876">
        <v>0.25672159999999999</v>
      </c>
      <c r="H876">
        <v>0.26230130000000002</v>
      </c>
      <c r="I876">
        <v>73.95044</v>
      </c>
      <c r="J876">
        <v>-0.12739880000000001</v>
      </c>
      <c r="K876">
        <v>-6.38822E-2</v>
      </c>
      <c r="L876">
        <v>-1.98908E-2</v>
      </c>
      <c r="M876">
        <v>2.4100699999999999E-2</v>
      </c>
      <c r="N876">
        <v>8.7617299999999995E-2</v>
      </c>
      <c r="O876">
        <v>-0.1218191</v>
      </c>
      <c r="P876">
        <v>-5.83025E-2</v>
      </c>
      <c r="Q876">
        <v>-1.4311000000000001E-2</v>
      </c>
      <c r="R876">
        <v>2.9680399999999999E-2</v>
      </c>
      <c r="S876">
        <v>9.3197100000000005E-2</v>
      </c>
    </row>
    <row r="877" spans="1:19">
      <c r="A877" s="12">
        <v>41138</v>
      </c>
      <c r="B877" s="14">
        <v>1</v>
      </c>
      <c r="C877" t="s">
        <v>56</v>
      </c>
      <c r="D877" t="s">
        <v>52</v>
      </c>
      <c r="E877" t="str">
        <f t="shared" si="13"/>
        <v>411381Average Per TonAll</v>
      </c>
      <c r="F877">
        <v>0.2497143</v>
      </c>
      <c r="G877">
        <v>0.2414984</v>
      </c>
      <c r="H877">
        <v>0.2385852</v>
      </c>
      <c r="I877">
        <v>73.887979999999999</v>
      </c>
      <c r="J877">
        <v>-0.10725179999999999</v>
      </c>
      <c r="K877">
        <v>-4.8740600000000002E-2</v>
      </c>
      <c r="L877">
        <v>-8.2158999999999999E-3</v>
      </c>
      <c r="M877">
        <v>3.2308799999999999E-2</v>
      </c>
      <c r="N877">
        <v>9.0819999999999998E-2</v>
      </c>
      <c r="O877">
        <v>-0.1101649</v>
      </c>
      <c r="P877">
        <v>-5.1653699999999997E-2</v>
      </c>
      <c r="Q877">
        <v>-1.1129099999999999E-2</v>
      </c>
      <c r="R877">
        <v>2.9395600000000001E-2</v>
      </c>
      <c r="S877">
        <v>8.7906799999999993E-2</v>
      </c>
    </row>
    <row r="878" spans="1:19">
      <c r="A878" s="12">
        <v>41138</v>
      </c>
      <c r="B878" s="14">
        <v>2</v>
      </c>
      <c r="C878" t="s">
        <v>63</v>
      </c>
      <c r="D878" t="s">
        <v>58</v>
      </c>
      <c r="E878" t="str">
        <f t="shared" si="13"/>
        <v>411382Aggregate100% Cycling</v>
      </c>
      <c r="F878">
        <v>10.487690000000001</v>
      </c>
      <c r="G878">
        <v>10.556240000000001</v>
      </c>
      <c r="H878">
        <v>10.072660000000001</v>
      </c>
      <c r="I878">
        <v>73.103859999999997</v>
      </c>
      <c r="J878">
        <v>-0.91509720000000006</v>
      </c>
      <c r="K878">
        <v>-0.33395130000000001</v>
      </c>
      <c r="L878">
        <v>6.8548600000000001E-2</v>
      </c>
      <c r="M878">
        <v>0.47104849999999998</v>
      </c>
      <c r="N878">
        <v>1.0521940000000001</v>
      </c>
      <c r="O878">
        <v>-1.3986780000000001</v>
      </c>
      <c r="P878">
        <v>-0.81753200000000004</v>
      </c>
      <c r="Q878">
        <v>-0.41503210000000001</v>
      </c>
      <c r="R878">
        <v>-1.25322E-2</v>
      </c>
      <c r="S878">
        <v>0.5686137</v>
      </c>
    </row>
    <row r="879" spans="1:19">
      <c r="A879" s="12">
        <v>41138</v>
      </c>
      <c r="B879" s="14">
        <v>2</v>
      </c>
      <c r="C879" t="s">
        <v>63</v>
      </c>
      <c r="D879" t="s">
        <v>57</v>
      </c>
      <c r="E879" t="str">
        <f t="shared" si="13"/>
        <v>411382Aggregate50% Cycling</v>
      </c>
      <c r="F879">
        <v>10.600059999999999</v>
      </c>
      <c r="G879">
        <v>9.7663729999999997</v>
      </c>
      <c r="H879">
        <v>9.9786420000000007</v>
      </c>
      <c r="I879">
        <v>73.327010000000001</v>
      </c>
      <c r="J879">
        <v>-1.887834</v>
      </c>
      <c r="K879">
        <v>-1.2650330000000001</v>
      </c>
      <c r="L879">
        <v>-0.83368350000000002</v>
      </c>
      <c r="M879">
        <v>-0.40233360000000001</v>
      </c>
      <c r="N879">
        <v>0.2204672</v>
      </c>
      <c r="O879">
        <v>-1.6755660000000001</v>
      </c>
      <c r="P879">
        <v>-1.052765</v>
      </c>
      <c r="Q879">
        <v>-0.6214151</v>
      </c>
      <c r="R879">
        <v>-0.19006519999999999</v>
      </c>
      <c r="S879">
        <v>0.4327356</v>
      </c>
    </row>
    <row r="880" spans="1:19">
      <c r="A880" s="12">
        <v>41138</v>
      </c>
      <c r="B880" s="14">
        <v>2</v>
      </c>
      <c r="C880" t="s">
        <v>63</v>
      </c>
      <c r="D880" t="s">
        <v>52</v>
      </c>
      <c r="E880" t="str">
        <f t="shared" si="13"/>
        <v>411382AggregateAll</v>
      </c>
      <c r="F880">
        <v>21.10116</v>
      </c>
      <c r="G880">
        <v>20.327809999999999</v>
      </c>
      <c r="H880">
        <v>20.06232</v>
      </c>
      <c r="I880">
        <v>73.208740000000006</v>
      </c>
      <c r="J880">
        <v>-2.8129529999999998</v>
      </c>
      <c r="K880">
        <v>-1.6079380000000001</v>
      </c>
      <c r="L880">
        <v>-0.77334800000000004</v>
      </c>
      <c r="M880">
        <v>6.1241799999999999E-2</v>
      </c>
      <c r="N880">
        <v>1.266257</v>
      </c>
      <c r="O880">
        <v>-3.0784389999999999</v>
      </c>
      <c r="P880">
        <v>-1.873424</v>
      </c>
      <c r="Q880">
        <v>-1.038834</v>
      </c>
      <c r="R880">
        <v>-0.20424419999999999</v>
      </c>
      <c r="S880">
        <v>1.0007710000000001</v>
      </c>
    </row>
    <row r="881" spans="1:19">
      <c r="A881" s="12">
        <v>41138</v>
      </c>
      <c r="B881" s="14">
        <v>2</v>
      </c>
      <c r="C881" t="s">
        <v>55</v>
      </c>
      <c r="D881" t="s">
        <v>58</v>
      </c>
      <c r="E881" t="str">
        <f t="shared" si="13"/>
        <v>411382Average Per Device100% Cycling</v>
      </c>
      <c r="F881">
        <v>0.72327669999999999</v>
      </c>
      <c r="G881">
        <v>0.72800410000000004</v>
      </c>
      <c r="H881">
        <v>0.69465429999999995</v>
      </c>
      <c r="I881">
        <v>73.103859999999997</v>
      </c>
      <c r="J881">
        <v>-7.5570200000000004E-2</v>
      </c>
      <c r="K881">
        <v>-2.8129700000000001E-2</v>
      </c>
      <c r="L881">
        <v>4.7273999999999997E-3</v>
      </c>
      <c r="M881">
        <v>3.7584600000000003E-2</v>
      </c>
      <c r="N881">
        <v>8.5025000000000003E-2</v>
      </c>
      <c r="O881">
        <v>-0.10892</v>
      </c>
      <c r="P881">
        <v>-6.1479499999999999E-2</v>
      </c>
      <c r="Q881">
        <v>-2.8622399999999999E-2</v>
      </c>
      <c r="R881">
        <v>4.2347000000000001E-3</v>
      </c>
      <c r="S881">
        <v>5.1675199999999998E-2</v>
      </c>
    </row>
    <row r="882" spans="1:19">
      <c r="A882" s="12">
        <v>41138</v>
      </c>
      <c r="B882" s="14">
        <v>2</v>
      </c>
      <c r="C882" t="s">
        <v>55</v>
      </c>
      <c r="D882" t="s">
        <v>57</v>
      </c>
      <c r="E882" t="str">
        <f t="shared" si="13"/>
        <v>411382Average Per Device50% Cycling</v>
      </c>
      <c r="F882">
        <v>0.85228210000000004</v>
      </c>
      <c r="G882">
        <v>0.78525100000000003</v>
      </c>
      <c r="H882">
        <v>0.80231819999999998</v>
      </c>
      <c r="I882">
        <v>73.327010000000001</v>
      </c>
      <c r="J882">
        <v>-0.16575280000000001</v>
      </c>
      <c r="K882">
        <v>-0.1074272</v>
      </c>
      <c r="L882">
        <v>-6.7031099999999996E-2</v>
      </c>
      <c r="M882">
        <v>-2.6634999999999999E-2</v>
      </c>
      <c r="N882">
        <v>3.1690599999999999E-2</v>
      </c>
      <c r="O882">
        <v>-0.1486857</v>
      </c>
      <c r="P882">
        <v>-9.0360099999999999E-2</v>
      </c>
      <c r="Q882">
        <v>-4.9964000000000001E-2</v>
      </c>
      <c r="R882">
        <v>-9.5677999999999996E-3</v>
      </c>
      <c r="S882">
        <v>4.8757799999999997E-2</v>
      </c>
    </row>
    <row r="883" spans="1:19">
      <c r="A883" s="12">
        <v>41138</v>
      </c>
      <c r="B883" s="14">
        <v>2</v>
      </c>
      <c r="C883" t="s">
        <v>55</v>
      </c>
      <c r="D883" t="s">
        <v>52</v>
      </c>
      <c r="E883" t="str">
        <f t="shared" si="13"/>
        <v>411382Average Per DeviceAll</v>
      </c>
      <c r="F883">
        <v>0.78390919999999997</v>
      </c>
      <c r="G883">
        <v>0.75491010000000003</v>
      </c>
      <c r="H883">
        <v>0.74525629999999998</v>
      </c>
      <c r="I883">
        <v>73.208740000000006</v>
      </c>
      <c r="J883">
        <v>-0.11795600000000001</v>
      </c>
      <c r="K883">
        <v>-6.5399499999999999E-2</v>
      </c>
      <c r="L883">
        <v>-2.89991E-2</v>
      </c>
      <c r="M883">
        <v>7.4013999999999998E-3</v>
      </c>
      <c r="N883">
        <v>5.9957900000000001E-2</v>
      </c>
      <c r="O883">
        <v>-0.1276099</v>
      </c>
      <c r="P883">
        <v>-7.5053400000000006E-2</v>
      </c>
      <c r="Q883">
        <v>-3.8652899999999997E-2</v>
      </c>
      <c r="R883">
        <v>-2.2525000000000002E-3</v>
      </c>
      <c r="S883">
        <v>5.0304000000000001E-2</v>
      </c>
    </row>
    <row r="884" spans="1:19">
      <c r="A884" s="12">
        <v>41138</v>
      </c>
      <c r="B884" s="14">
        <v>2</v>
      </c>
      <c r="C884" t="s">
        <v>54</v>
      </c>
      <c r="D884" t="s">
        <v>58</v>
      </c>
      <c r="E884" t="str">
        <f t="shared" si="13"/>
        <v>411382Average Per Premise100% Cycling</v>
      </c>
      <c r="F884">
        <v>0.85613830000000002</v>
      </c>
      <c r="G884">
        <v>0.86173409999999995</v>
      </c>
      <c r="H884">
        <v>0.82225809999999999</v>
      </c>
      <c r="I884">
        <v>73.103859999999997</v>
      </c>
      <c r="J884">
        <v>-7.4701799999999999E-2</v>
      </c>
      <c r="K884">
        <v>-2.7261299999999999E-2</v>
      </c>
      <c r="L884">
        <v>5.5957999999999997E-3</v>
      </c>
      <c r="M884">
        <v>3.8452899999999998E-2</v>
      </c>
      <c r="N884">
        <v>8.5893399999999995E-2</v>
      </c>
      <c r="O884">
        <v>-0.1141778</v>
      </c>
      <c r="P884">
        <v>-6.6737299999999999E-2</v>
      </c>
      <c r="Q884">
        <v>-3.3880199999999999E-2</v>
      </c>
      <c r="R884">
        <v>-1.023E-3</v>
      </c>
      <c r="S884">
        <v>4.6417399999999998E-2</v>
      </c>
    </row>
    <row r="885" spans="1:19">
      <c r="A885" s="12">
        <v>41138</v>
      </c>
      <c r="B885" s="14">
        <v>2</v>
      </c>
      <c r="C885" t="s">
        <v>54</v>
      </c>
      <c r="D885" t="s">
        <v>57</v>
      </c>
      <c r="E885" t="str">
        <f t="shared" si="13"/>
        <v>411382Average Per Premise50% Cycling</v>
      </c>
      <c r="F885">
        <v>0.99270060000000004</v>
      </c>
      <c r="G885">
        <v>0.91462569999999999</v>
      </c>
      <c r="H885">
        <v>0.93450469999999997</v>
      </c>
      <c r="I885">
        <v>73.327010000000001</v>
      </c>
      <c r="J885">
        <v>-0.1767966</v>
      </c>
      <c r="K885">
        <v>-0.11847100000000001</v>
      </c>
      <c r="L885">
        <v>-7.8074900000000003E-2</v>
      </c>
      <c r="M885">
        <v>-3.7678700000000002E-2</v>
      </c>
      <c r="N885">
        <v>2.0646899999999999E-2</v>
      </c>
      <c r="O885">
        <v>-0.15691759999999999</v>
      </c>
      <c r="P885">
        <v>-9.8591999999999999E-2</v>
      </c>
      <c r="Q885">
        <v>-5.8195799999999999E-2</v>
      </c>
      <c r="R885">
        <v>-1.7799700000000002E-2</v>
      </c>
      <c r="S885">
        <v>4.0525899999999997E-2</v>
      </c>
    </row>
    <row r="886" spans="1:19">
      <c r="A886" s="12">
        <v>41138</v>
      </c>
      <c r="B886" s="14">
        <v>2</v>
      </c>
      <c r="C886" t="s">
        <v>54</v>
      </c>
      <c r="D886" t="s">
        <v>52</v>
      </c>
      <c r="E886" t="str">
        <f t="shared" si="13"/>
        <v>411382Average Per PremiseAll</v>
      </c>
      <c r="F886">
        <v>0.92032259999999999</v>
      </c>
      <c r="G886">
        <v>0.88659319999999997</v>
      </c>
      <c r="H886">
        <v>0.87501399999999996</v>
      </c>
      <c r="I886">
        <v>73.208740000000006</v>
      </c>
      <c r="J886">
        <v>-0.1226864</v>
      </c>
      <c r="K886">
        <v>-7.0129899999999995E-2</v>
      </c>
      <c r="L886">
        <v>-3.37294E-2</v>
      </c>
      <c r="M886">
        <v>2.6710000000000002E-3</v>
      </c>
      <c r="N886">
        <v>5.5227499999999999E-2</v>
      </c>
      <c r="O886">
        <v>-0.13426550000000001</v>
      </c>
      <c r="P886">
        <v>-8.1709000000000004E-2</v>
      </c>
      <c r="Q886">
        <v>-4.5308500000000002E-2</v>
      </c>
      <c r="R886">
        <v>-8.9081000000000004E-3</v>
      </c>
      <c r="S886">
        <v>4.3648399999999997E-2</v>
      </c>
    </row>
    <row r="887" spans="1:19">
      <c r="A887" s="12">
        <v>41138</v>
      </c>
      <c r="B887" s="14">
        <v>2</v>
      </c>
      <c r="C887" t="s">
        <v>56</v>
      </c>
      <c r="D887" t="s">
        <v>58</v>
      </c>
      <c r="E887" t="str">
        <f t="shared" si="13"/>
        <v>411382Average Per Ton100% Cycling</v>
      </c>
      <c r="F887">
        <v>0.20000950000000001</v>
      </c>
      <c r="G887">
        <v>0.20131679999999999</v>
      </c>
      <c r="H887">
        <v>0.1920945</v>
      </c>
      <c r="I887">
        <v>73.103859999999997</v>
      </c>
      <c r="J887">
        <v>-7.8990299999999999E-2</v>
      </c>
      <c r="K887">
        <v>-3.1549899999999999E-2</v>
      </c>
      <c r="L887">
        <v>1.3073E-3</v>
      </c>
      <c r="M887">
        <v>3.4164399999999998E-2</v>
      </c>
      <c r="N887">
        <v>8.1604899999999994E-2</v>
      </c>
      <c r="O887">
        <v>-8.8212700000000005E-2</v>
      </c>
      <c r="P887">
        <v>-4.0772200000000001E-2</v>
      </c>
      <c r="Q887">
        <v>-7.9150000000000002E-3</v>
      </c>
      <c r="R887">
        <v>2.4942099999999998E-2</v>
      </c>
      <c r="S887">
        <v>7.2382600000000005E-2</v>
      </c>
    </row>
    <row r="888" spans="1:19">
      <c r="A888" s="12">
        <v>41138</v>
      </c>
      <c r="B888" s="14">
        <v>2</v>
      </c>
      <c r="C888" t="s">
        <v>56</v>
      </c>
      <c r="D888" t="s">
        <v>57</v>
      </c>
      <c r="E888" t="str">
        <f t="shared" si="13"/>
        <v>411382Average Per Ton50% Cycling</v>
      </c>
      <c r="F888">
        <v>0.24554049999999999</v>
      </c>
      <c r="G888">
        <v>0.22622900000000001</v>
      </c>
      <c r="H888">
        <v>0.23114599999999999</v>
      </c>
      <c r="I888">
        <v>73.327010000000001</v>
      </c>
      <c r="J888">
        <v>-0.1180332</v>
      </c>
      <c r="K888">
        <v>-5.97076E-2</v>
      </c>
      <c r="L888">
        <v>-1.9311499999999999E-2</v>
      </c>
      <c r="M888">
        <v>2.1084599999999998E-2</v>
      </c>
      <c r="N888">
        <v>7.94102E-2</v>
      </c>
      <c r="O888">
        <v>-0.1131162</v>
      </c>
      <c r="P888">
        <v>-5.4790600000000002E-2</v>
      </c>
      <c r="Q888">
        <v>-1.4394499999999999E-2</v>
      </c>
      <c r="R888">
        <v>2.60016E-2</v>
      </c>
      <c r="S888">
        <v>8.4327200000000005E-2</v>
      </c>
    </row>
    <row r="889" spans="1:19">
      <c r="A889" s="12">
        <v>41138</v>
      </c>
      <c r="B889" s="14">
        <v>2</v>
      </c>
      <c r="C889" t="s">
        <v>56</v>
      </c>
      <c r="D889" t="s">
        <v>52</v>
      </c>
      <c r="E889" t="str">
        <f t="shared" si="13"/>
        <v>411382Average Per TonAll</v>
      </c>
      <c r="F889">
        <v>0.2214091</v>
      </c>
      <c r="G889">
        <v>0.21302550000000001</v>
      </c>
      <c r="H889">
        <v>0.21044869999999999</v>
      </c>
      <c r="I889">
        <v>73.208740000000006</v>
      </c>
      <c r="J889">
        <v>-9.7340499999999996E-2</v>
      </c>
      <c r="K889">
        <v>-4.4783999999999997E-2</v>
      </c>
      <c r="L889">
        <v>-8.3835000000000003E-3</v>
      </c>
      <c r="M889">
        <v>2.8016900000000001E-2</v>
      </c>
      <c r="N889">
        <v>8.0573400000000003E-2</v>
      </c>
      <c r="O889">
        <v>-9.9917300000000001E-2</v>
      </c>
      <c r="P889">
        <v>-4.7360899999999997E-2</v>
      </c>
      <c r="Q889">
        <v>-1.09604E-2</v>
      </c>
      <c r="R889">
        <v>2.54401E-2</v>
      </c>
      <c r="S889">
        <v>7.7996599999999999E-2</v>
      </c>
    </row>
    <row r="890" spans="1:19">
      <c r="A890" s="12">
        <v>41138</v>
      </c>
      <c r="B890" s="14">
        <v>3</v>
      </c>
      <c r="C890" t="s">
        <v>63</v>
      </c>
      <c r="D890" t="s">
        <v>58</v>
      </c>
      <c r="E890" t="str">
        <f t="shared" si="13"/>
        <v>411383Aggregate100% Cycling</v>
      </c>
      <c r="F890">
        <v>9.4687610000000006</v>
      </c>
      <c r="G890">
        <v>9.7281560000000002</v>
      </c>
      <c r="H890">
        <v>9.2825100000000003</v>
      </c>
      <c r="I890">
        <v>71.999430000000004</v>
      </c>
      <c r="J890">
        <v>-0.64936970000000005</v>
      </c>
      <c r="K890">
        <v>-0.1124638</v>
      </c>
      <c r="L890">
        <v>0.2593955</v>
      </c>
      <c r="M890">
        <v>0.63125489999999995</v>
      </c>
      <c r="N890">
        <v>1.168161</v>
      </c>
      <c r="O890">
        <v>-1.095016</v>
      </c>
      <c r="P890">
        <v>-0.55810999999999999</v>
      </c>
      <c r="Q890">
        <v>-0.18625059999999999</v>
      </c>
      <c r="R890">
        <v>0.18560869999999999</v>
      </c>
      <c r="S890">
        <v>0.72251460000000001</v>
      </c>
    </row>
    <row r="891" spans="1:19">
      <c r="A891" s="12">
        <v>41138</v>
      </c>
      <c r="B891" s="14">
        <v>3</v>
      </c>
      <c r="C891" t="s">
        <v>63</v>
      </c>
      <c r="D891" t="s">
        <v>57</v>
      </c>
      <c r="E891" t="str">
        <f t="shared" si="13"/>
        <v>411383Aggregate50% Cycling</v>
      </c>
      <c r="F891">
        <v>9.3023019999999992</v>
      </c>
      <c r="G891">
        <v>8.8977109999999993</v>
      </c>
      <c r="H891">
        <v>9.0910989999999998</v>
      </c>
      <c r="I891">
        <v>72.063490000000002</v>
      </c>
      <c r="J891">
        <v>-1.2932589999999999</v>
      </c>
      <c r="K891">
        <v>-0.76822659999999998</v>
      </c>
      <c r="L891">
        <v>-0.40459089999999998</v>
      </c>
      <c r="M891">
        <v>-4.0955100000000001E-2</v>
      </c>
      <c r="N891">
        <v>0.48407719999999999</v>
      </c>
      <c r="O891">
        <v>-1.099871</v>
      </c>
      <c r="P891">
        <v>-0.57483879999999998</v>
      </c>
      <c r="Q891">
        <v>-0.211203</v>
      </c>
      <c r="R891">
        <v>0.15243280000000001</v>
      </c>
      <c r="S891">
        <v>0.67746510000000004</v>
      </c>
    </row>
    <row r="892" spans="1:19">
      <c r="A892" s="12">
        <v>41138</v>
      </c>
      <c r="B892" s="14">
        <v>3</v>
      </c>
      <c r="C892" t="s">
        <v>63</v>
      </c>
      <c r="D892" t="s">
        <v>52</v>
      </c>
      <c r="E892" t="str">
        <f t="shared" si="13"/>
        <v>411383AggregateAll</v>
      </c>
      <c r="F892">
        <v>18.7807</v>
      </c>
      <c r="G892">
        <v>18.629709999999999</v>
      </c>
      <c r="H892">
        <v>18.3828</v>
      </c>
      <c r="I892">
        <v>72.029539999999997</v>
      </c>
      <c r="J892">
        <v>-1.949314</v>
      </c>
      <c r="K892">
        <v>-0.88685139999999996</v>
      </c>
      <c r="L892">
        <v>-0.15099319999999999</v>
      </c>
      <c r="M892">
        <v>0.58486499999999997</v>
      </c>
      <c r="N892">
        <v>1.647327</v>
      </c>
      <c r="O892">
        <v>-2.1962229999999998</v>
      </c>
      <c r="P892">
        <v>-1.133761</v>
      </c>
      <c r="Q892">
        <v>-0.3979027</v>
      </c>
      <c r="R892">
        <v>0.33795550000000002</v>
      </c>
      <c r="S892">
        <v>1.4004179999999999</v>
      </c>
    </row>
    <row r="893" spans="1:19">
      <c r="A893" s="12">
        <v>41138</v>
      </c>
      <c r="B893" s="14">
        <v>3</v>
      </c>
      <c r="C893" t="s">
        <v>55</v>
      </c>
      <c r="D893" t="s">
        <v>58</v>
      </c>
      <c r="E893" t="str">
        <f t="shared" si="13"/>
        <v>411383Average Per Device100% Cycling</v>
      </c>
      <c r="F893">
        <v>0.65300670000000005</v>
      </c>
      <c r="G893">
        <v>0.67089569999999998</v>
      </c>
      <c r="H893">
        <v>0.64016200000000001</v>
      </c>
      <c r="I893">
        <v>71.999430000000004</v>
      </c>
      <c r="J893">
        <v>-5.6295900000000003E-2</v>
      </c>
      <c r="K893">
        <v>-1.24668E-2</v>
      </c>
      <c r="L893">
        <v>1.7888999999999999E-2</v>
      </c>
      <c r="M893">
        <v>4.82449E-2</v>
      </c>
      <c r="N893">
        <v>9.20739E-2</v>
      </c>
      <c r="O893">
        <v>-8.7029599999999999E-2</v>
      </c>
      <c r="P893">
        <v>-4.3200500000000003E-2</v>
      </c>
      <c r="Q893">
        <v>-1.2844700000000001E-2</v>
      </c>
      <c r="R893">
        <v>1.7511200000000001E-2</v>
      </c>
      <c r="S893">
        <v>6.1340199999999998E-2</v>
      </c>
    </row>
    <row r="894" spans="1:19">
      <c r="A894" s="12">
        <v>41138</v>
      </c>
      <c r="B894" s="14">
        <v>3</v>
      </c>
      <c r="C894" t="s">
        <v>55</v>
      </c>
      <c r="D894" t="s">
        <v>57</v>
      </c>
      <c r="E894" t="str">
        <f t="shared" si="13"/>
        <v>411383Average Per Device50% Cycling</v>
      </c>
      <c r="F894">
        <v>0.74793799999999999</v>
      </c>
      <c r="G894">
        <v>0.71540760000000003</v>
      </c>
      <c r="H894">
        <v>0.73095659999999996</v>
      </c>
      <c r="I894">
        <v>72.063490000000002</v>
      </c>
      <c r="J894">
        <v>-0.1157547</v>
      </c>
      <c r="K894">
        <v>-6.6585199999999997E-2</v>
      </c>
      <c r="L894">
        <v>-3.2530499999999997E-2</v>
      </c>
      <c r="M894">
        <v>1.5242000000000001E-3</v>
      </c>
      <c r="N894">
        <v>5.0693700000000001E-2</v>
      </c>
      <c r="O894">
        <v>-0.10020560000000001</v>
      </c>
      <c r="P894">
        <v>-5.1036100000000001E-2</v>
      </c>
      <c r="Q894">
        <v>-1.6981400000000001E-2</v>
      </c>
      <c r="R894">
        <v>1.70732E-2</v>
      </c>
      <c r="S894">
        <v>6.6242800000000004E-2</v>
      </c>
    </row>
    <row r="895" spans="1:19">
      <c r="A895" s="12">
        <v>41138</v>
      </c>
      <c r="B895" s="14">
        <v>3</v>
      </c>
      <c r="C895" t="s">
        <v>55</v>
      </c>
      <c r="D895" t="s">
        <v>52</v>
      </c>
      <c r="E895" t="str">
        <f t="shared" si="13"/>
        <v>411383Average Per DeviceAll</v>
      </c>
      <c r="F895">
        <v>0.69762440000000003</v>
      </c>
      <c r="G895">
        <v>0.69181630000000005</v>
      </c>
      <c r="H895">
        <v>0.68283550000000004</v>
      </c>
      <c r="I895">
        <v>72.029539999999997</v>
      </c>
      <c r="J895">
        <v>-8.4241499999999997E-2</v>
      </c>
      <c r="K895">
        <v>-3.7902499999999999E-2</v>
      </c>
      <c r="L895">
        <v>-5.8081000000000001E-3</v>
      </c>
      <c r="M895">
        <v>2.6286199999999999E-2</v>
      </c>
      <c r="N895">
        <v>7.2625200000000001E-2</v>
      </c>
      <c r="O895">
        <v>-9.3222299999999994E-2</v>
      </c>
      <c r="P895">
        <v>-4.6883300000000003E-2</v>
      </c>
      <c r="Q895">
        <v>-1.4788900000000001E-2</v>
      </c>
      <c r="R895">
        <v>1.7305399999999999E-2</v>
      </c>
      <c r="S895">
        <v>6.3644400000000004E-2</v>
      </c>
    </row>
    <row r="896" spans="1:19">
      <c r="A896" s="12">
        <v>41138</v>
      </c>
      <c r="B896" s="14">
        <v>3</v>
      </c>
      <c r="C896" t="s">
        <v>54</v>
      </c>
      <c r="D896" t="s">
        <v>58</v>
      </c>
      <c r="E896" t="str">
        <f t="shared" si="13"/>
        <v>411383Average Per Premise100% Cycling</v>
      </c>
      <c r="F896">
        <v>0.77296010000000004</v>
      </c>
      <c r="G896">
        <v>0.79413520000000004</v>
      </c>
      <c r="H896">
        <v>0.75775590000000004</v>
      </c>
      <c r="I896">
        <v>71.999430000000004</v>
      </c>
      <c r="J896">
        <v>-5.3009800000000003E-2</v>
      </c>
      <c r="K896">
        <v>-9.1807E-3</v>
      </c>
      <c r="L896">
        <v>2.1175099999999999E-2</v>
      </c>
      <c r="M896">
        <v>5.1531E-2</v>
      </c>
      <c r="N896">
        <v>9.5360100000000003E-2</v>
      </c>
      <c r="O896">
        <v>-8.9388999999999996E-2</v>
      </c>
      <c r="P896">
        <v>-4.5560000000000003E-2</v>
      </c>
      <c r="Q896">
        <v>-1.52041E-2</v>
      </c>
      <c r="R896">
        <v>1.5151700000000001E-2</v>
      </c>
      <c r="S896">
        <v>5.89808E-2</v>
      </c>
    </row>
    <row r="897" spans="1:19">
      <c r="A897" s="12">
        <v>41138</v>
      </c>
      <c r="B897" s="14">
        <v>3</v>
      </c>
      <c r="C897" t="s">
        <v>54</v>
      </c>
      <c r="D897" t="s">
        <v>57</v>
      </c>
      <c r="E897" t="str">
        <f t="shared" si="13"/>
        <v>411383Average Per Premise50% Cycling</v>
      </c>
      <c r="F897">
        <v>0.87116519999999997</v>
      </c>
      <c r="G897">
        <v>0.83327510000000005</v>
      </c>
      <c r="H897">
        <v>0.85138599999999998</v>
      </c>
      <c r="I897">
        <v>72.063490000000002</v>
      </c>
      <c r="J897">
        <v>-0.12111429999999999</v>
      </c>
      <c r="K897">
        <v>-7.1944800000000003E-2</v>
      </c>
      <c r="L897">
        <v>-3.7890100000000003E-2</v>
      </c>
      <c r="M897">
        <v>-3.8354999999999999E-3</v>
      </c>
      <c r="N897">
        <v>4.5334100000000002E-2</v>
      </c>
      <c r="O897">
        <v>-0.1030035</v>
      </c>
      <c r="P897">
        <v>-5.3833899999999997E-2</v>
      </c>
      <c r="Q897">
        <v>-1.97793E-2</v>
      </c>
      <c r="R897">
        <v>1.4275400000000001E-2</v>
      </c>
      <c r="S897">
        <v>6.3444899999999999E-2</v>
      </c>
    </row>
    <row r="898" spans="1:19">
      <c r="A898" s="12">
        <v>41138</v>
      </c>
      <c r="B898" s="14">
        <v>3</v>
      </c>
      <c r="C898" t="s">
        <v>54</v>
      </c>
      <c r="D898" t="s">
        <v>52</v>
      </c>
      <c r="E898" t="str">
        <f t="shared" si="13"/>
        <v>411383Average Per PremiseAll</v>
      </c>
      <c r="F898">
        <v>0.81911650000000003</v>
      </c>
      <c r="G898">
        <v>0.812531</v>
      </c>
      <c r="H898">
        <v>0.80176199999999997</v>
      </c>
      <c r="I898">
        <v>72.029539999999997</v>
      </c>
      <c r="J898">
        <v>-8.5018899999999994E-2</v>
      </c>
      <c r="K898">
        <v>-3.86798E-2</v>
      </c>
      <c r="L898">
        <v>-6.5855000000000002E-3</v>
      </c>
      <c r="M898">
        <v>2.5508800000000002E-2</v>
      </c>
      <c r="N898">
        <v>7.1847800000000003E-2</v>
      </c>
      <c r="O898">
        <v>-9.5787800000000006E-2</v>
      </c>
      <c r="P898">
        <v>-4.9448699999999998E-2</v>
      </c>
      <c r="Q898">
        <v>-1.7354399999999999E-2</v>
      </c>
      <c r="R898">
        <v>1.47399E-2</v>
      </c>
      <c r="S898">
        <v>6.1078899999999998E-2</v>
      </c>
    </row>
    <row r="899" spans="1:19">
      <c r="A899" s="12">
        <v>41138</v>
      </c>
      <c r="B899" s="14">
        <v>3</v>
      </c>
      <c r="C899" t="s">
        <v>56</v>
      </c>
      <c r="D899" t="s">
        <v>58</v>
      </c>
      <c r="E899" t="str">
        <f t="shared" ref="E899:E962" si="14">CONCATENATE(A899,B899,C899,D899)</f>
        <v>411383Average Per Ton100% Cycling</v>
      </c>
      <c r="F899">
        <v>0.1805776</v>
      </c>
      <c r="G899">
        <v>0.18552450000000001</v>
      </c>
      <c r="H899">
        <v>0.17702560000000001</v>
      </c>
      <c r="I899">
        <v>71.999430000000004</v>
      </c>
      <c r="J899">
        <v>-6.9237999999999994E-2</v>
      </c>
      <c r="K899">
        <v>-2.5409000000000001E-2</v>
      </c>
      <c r="L899">
        <v>4.9468999999999997E-3</v>
      </c>
      <c r="M899">
        <v>3.5302800000000002E-2</v>
      </c>
      <c r="N899">
        <v>7.9131800000000002E-2</v>
      </c>
      <c r="O899">
        <v>-7.7736899999999998E-2</v>
      </c>
      <c r="P899">
        <v>-3.3907800000000002E-2</v>
      </c>
      <c r="Q899">
        <v>-3.552E-3</v>
      </c>
      <c r="R899">
        <v>2.6803899999999999E-2</v>
      </c>
      <c r="S899">
        <v>7.0633000000000001E-2</v>
      </c>
    </row>
    <row r="900" spans="1:19">
      <c r="A900" s="12">
        <v>41138</v>
      </c>
      <c r="B900" s="14">
        <v>3</v>
      </c>
      <c r="C900" t="s">
        <v>56</v>
      </c>
      <c r="D900" t="s">
        <v>57</v>
      </c>
      <c r="E900" t="str">
        <f t="shared" si="14"/>
        <v>411383Average Per Ton50% Cycling</v>
      </c>
      <c r="F900">
        <v>0.21547920000000001</v>
      </c>
      <c r="G900">
        <v>0.20610719999999999</v>
      </c>
      <c r="H900">
        <v>0.21058689999999999</v>
      </c>
      <c r="I900">
        <v>72.063490000000002</v>
      </c>
      <c r="J900">
        <v>-9.2596200000000004E-2</v>
      </c>
      <c r="K900">
        <v>-4.3426600000000003E-2</v>
      </c>
      <c r="L900">
        <v>-9.3720000000000001E-3</v>
      </c>
      <c r="M900">
        <v>2.4682699999999998E-2</v>
      </c>
      <c r="N900">
        <v>7.3852200000000007E-2</v>
      </c>
      <c r="O900">
        <v>-8.81165E-2</v>
      </c>
      <c r="P900">
        <v>-3.8947000000000002E-2</v>
      </c>
      <c r="Q900">
        <v>-4.8922999999999996E-3</v>
      </c>
      <c r="R900">
        <v>2.9162400000000002E-2</v>
      </c>
      <c r="S900">
        <v>7.8331899999999996E-2</v>
      </c>
    </row>
    <row r="901" spans="1:19">
      <c r="A901" s="12">
        <v>41138</v>
      </c>
      <c r="B901" s="14">
        <v>3</v>
      </c>
      <c r="C901" t="s">
        <v>56</v>
      </c>
      <c r="D901" t="s">
        <v>52</v>
      </c>
      <c r="E901" t="str">
        <f t="shared" si="14"/>
        <v>411383Average Per TonAll</v>
      </c>
      <c r="F901">
        <v>0.1969813</v>
      </c>
      <c r="G901">
        <v>0.19519839999999999</v>
      </c>
      <c r="H901">
        <v>0.19279940000000001</v>
      </c>
      <c r="I901">
        <v>72.029539999999997</v>
      </c>
      <c r="J901">
        <v>-8.0216300000000004E-2</v>
      </c>
      <c r="K901">
        <v>-3.3877299999999999E-2</v>
      </c>
      <c r="L901">
        <v>-1.7830000000000001E-3</v>
      </c>
      <c r="M901">
        <v>3.0311299999999999E-2</v>
      </c>
      <c r="N901">
        <v>7.6650399999999994E-2</v>
      </c>
      <c r="O901">
        <v>-8.2615300000000003E-2</v>
      </c>
      <c r="P901">
        <v>-3.6276200000000001E-2</v>
      </c>
      <c r="Q901">
        <v>-4.1818999999999997E-3</v>
      </c>
      <c r="R901">
        <v>2.79124E-2</v>
      </c>
      <c r="S901">
        <v>7.4251499999999998E-2</v>
      </c>
    </row>
    <row r="902" spans="1:19">
      <c r="A902" s="12">
        <v>41138</v>
      </c>
      <c r="B902" s="14">
        <v>4</v>
      </c>
      <c r="C902" t="s">
        <v>63</v>
      </c>
      <c r="D902" t="s">
        <v>58</v>
      </c>
      <c r="E902" t="str">
        <f t="shared" si="14"/>
        <v>411384Aggregate100% Cycling</v>
      </c>
      <c r="F902">
        <v>8.6469269999999998</v>
      </c>
      <c r="G902">
        <v>9.4525839999999999</v>
      </c>
      <c r="H902">
        <v>9.0195620000000005</v>
      </c>
      <c r="I902">
        <v>71.392799999999994</v>
      </c>
      <c r="J902">
        <v>-5.0370499999999999E-2</v>
      </c>
      <c r="K902">
        <v>0.4553777</v>
      </c>
      <c r="L902">
        <v>0.80565730000000002</v>
      </c>
      <c r="M902">
        <v>1.155937</v>
      </c>
      <c r="N902">
        <v>1.6616850000000001</v>
      </c>
      <c r="O902">
        <v>-0.48339290000000001</v>
      </c>
      <c r="P902">
        <v>2.2355199999999999E-2</v>
      </c>
      <c r="Q902">
        <v>0.37263479999999999</v>
      </c>
      <c r="R902">
        <v>0.72291450000000002</v>
      </c>
      <c r="S902">
        <v>1.2286630000000001</v>
      </c>
    </row>
    <row r="903" spans="1:19">
      <c r="A903" s="12">
        <v>41138</v>
      </c>
      <c r="B903" s="14">
        <v>4</v>
      </c>
      <c r="C903" t="s">
        <v>63</v>
      </c>
      <c r="D903" t="s">
        <v>57</v>
      </c>
      <c r="E903" t="str">
        <f t="shared" si="14"/>
        <v>411384Aggregate50% Cycling</v>
      </c>
      <c r="F903">
        <v>8.7950710000000001</v>
      </c>
      <c r="G903">
        <v>8.0663180000000008</v>
      </c>
      <c r="H903">
        <v>8.2416370000000008</v>
      </c>
      <c r="I903">
        <v>71.498679999999993</v>
      </c>
      <c r="J903">
        <v>-1.5473269999999999</v>
      </c>
      <c r="K903">
        <v>-1.063707</v>
      </c>
      <c r="L903">
        <v>-0.72875250000000003</v>
      </c>
      <c r="M903">
        <v>-0.39379839999999999</v>
      </c>
      <c r="N903">
        <v>8.9822100000000002E-2</v>
      </c>
      <c r="O903">
        <v>-1.372009</v>
      </c>
      <c r="P903">
        <v>-0.88838839999999997</v>
      </c>
      <c r="Q903">
        <v>-0.55343430000000005</v>
      </c>
      <c r="R903">
        <v>-0.21848020000000001</v>
      </c>
      <c r="S903">
        <v>0.2651403</v>
      </c>
    </row>
    <row r="904" spans="1:19">
      <c r="A904" s="12">
        <v>41138</v>
      </c>
      <c r="B904" s="14">
        <v>4</v>
      </c>
      <c r="C904" t="s">
        <v>63</v>
      </c>
      <c r="D904" t="s">
        <v>52</v>
      </c>
      <c r="E904" t="str">
        <f t="shared" si="14"/>
        <v>411384AggregateAll</v>
      </c>
      <c r="F904">
        <v>17.45356</v>
      </c>
      <c r="G904">
        <v>17.517309999999998</v>
      </c>
      <c r="H904">
        <v>17.264690000000002</v>
      </c>
      <c r="I904">
        <v>71.44256</v>
      </c>
      <c r="J904">
        <v>-1.611518</v>
      </c>
      <c r="K904">
        <v>-0.62175630000000004</v>
      </c>
      <c r="L904">
        <v>6.3749799999999995E-2</v>
      </c>
      <c r="M904">
        <v>0.74925589999999997</v>
      </c>
      <c r="N904">
        <v>1.739018</v>
      </c>
      <c r="O904">
        <v>-1.864141</v>
      </c>
      <c r="P904">
        <v>-0.87437909999999996</v>
      </c>
      <c r="Q904">
        <v>-0.18887300000000001</v>
      </c>
      <c r="R904">
        <v>0.49663309999999999</v>
      </c>
      <c r="S904">
        <v>1.4863949999999999</v>
      </c>
    </row>
    <row r="905" spans="1:19">
      <c r="A905" s="12">
        <v>41138</v>
      </c>
      <c r="B905" s="14">
        <v>4</v>
      </c>
      <c r="C905" t="s">
        <v>55</v>
      </c>
      <c r="D905" t="s">
        <v>58</v>
      </c>
      <c r="E905" t="str">
        <f t="shared" si="14"/>
        <v>411384Average Per Device100% Cycling</v>
      </c>
      <c r="F905">
        <v>0.59632949999999996</v>
      </c>
      <c r="G905">
        <v>0.65189109999999995</v>
      </c>
      <c r="H905">
        <v>0.62202789999999997</v>
      </c>
      <c r="I905">
        <v>71.392799999999994</v>
      </c>
      <c r="J905">
        <v>-1.43182E-2</v>
      </c>
      <c r="K905">
        <v>2.69673E-2</v>
      </c>
      <c r="L905">
        <v>5.5561600000000003E-2</v>
      </c>
      <c r="M905">
        <v>8.4155900000000006E-2</v>
      </c>
      <c r="N905">
        <v>0.12544140000000001</v>
      </c>
      <c r="O905">
        <v>-4.41813E-2</v>
      </c>
      <c r="P905">
        <v>-2.8958E-3</v>
      </c>
      <c r="Q905">
        <v>2.5698499999999999E-2</v>
      </c>
      <c r="R905">
        <v>5.4292699999999999E-2</v>
      </c>
      <c r="S905">
        <v>9.5578300000000005E-2</v>
      </c>
    </row>
    <row r="906" spans="1:19">
      <c r="A906" s="12">
        <v>41138</v>
      </c>
      <c r="B906" s="14">
        <v>4</v>
      </c>
      <c r="C906" t="s">
        <v>55</v>
      </c>
      <c r="D906" t="s">
        <v>57</v>
      </c>
      <c r="E906" t="str">
        <f t="shared" si="14"/>
        <v>411384Average Per Device50% Cycling</v>
      </c>
      <c r="F906">
        <v>0.70715490000000003</v>
      </c>
      <c r="G906">
        <v>0.64856060000000004</v>
      </c>
      <c r="H906">
        <v>0.66265680000000005</v>
      </c>
      <c r="I906">
        <v>71.498679999999993</v>
      </c>
      <c r="J906">
        <v>-0.13525419999999999</v>
      </c>
      <c r="K906">
        <v>-8.9962899999999998E-2</v>
      </c>
      <c r="L906">
        <v>-5.8594300000000002E-2</v>
      </c>
      <c r="M906">
        <v>-2.7225699999999999E-2</v>
      </c>
      <c r="N906">
        <v>1.8065600000000001E-2</v>
      </c>
      <c r="O906">
        <v>-0.121158</v>
      </c>
      <c r="P906">
        <v>-7.5866699999999995E-2</v>
      </c>
      <c r="Q906">
        <v>-4.4498099999999999E-2</v>
      </c>
      <c r="R906">
        <v>-1.3129500000000001E-2</v>
      </c>
      <c r="S906">
        <v>3.2161799999999997E-2</v>
      </c>
    </row>
    <row r="907" spans="1:19">
      <c r="A907" s="12">
        <v>41138</v>
      </c>
      <c r="B907" s="14">
        <v>4</v>
      </c>
      <c r="C907" t="s">
        <v>55</v>
      </c>
      <c r="D907" t="s">
        <v>52</v>
      </c>
      <c r="E907" t="str">
        <f t="shared" si="14"/>
        <v>411384Average Per DeviceAll</v>
      </c>
      <c r="F907">
        <v>0.64841740000000003</v>
      </c>
      <c r="G907">
        <v>0.65032570000000001</v>
      </c>
      <c r="H907">
        <v>0.64112349999999996</v>
      </c>
      <c r="I907">
        <v>71.44256</v>
      </c>
      <c r="J907">
        <v>-7.1158100000000002E-2</v>
      </c>
      <c r="K907">
        <v>-2.7989900000000002E-2</v>
      </c>
      <c r="L907">
        <v>1.9082999999999999E-3</v>
      </c>
      <c r="M907">
        <v>3.1806500000000001E-2</v>
      </c>
      <c r="N907">
        <v>7.4974799999999994E-2</v>
      </c>
      <c r="O907">
        <v>-8.0360399999999998E-2</v>
      </c>
      <c r="P907">
        <v>-3.7192099999999999E-2</v>
      </c>
      <c r="Q907">
        <v>-7.2938999999999999E-3</v>
      </c>
      <c r="R907">
        <v>2.2604300000000001E-2</v>
      </c>
      <c r="S907">
        <v>6.5772600000000001E-2</v>
      </c>
    </row>
    <row r="908" spans="1:19">
      <c r="A908" s="12">
        <v>41138</v>
      </c>
      <c r="B908" s="14">
        <v>4</v>
      </c>
      <c r="C908" t="s">
        <v>54</v>
      </c>
      <c r="D908" t="s">
        <v>58</v>
      </c>
      <c r="E908" t="str">
        <f t="shared" si="14"/>
        <v>411384Average Per Premise100% Cycling</v>
      </c>
      <c r="F908">
        <v>0.70587160000000004</v>
      </c>
      <c r="G908">
        <v>0.77163950000000003</v>
      </c>
      <c r="H908">
        <v>0.73629080000000002</v>
      </c>
      <c r="I908">
        <v>71.392799999999994</v>
      </c>
      <c r="J908">
        <v>-4.1118999999999999E-3</v>
      </c>
      <c r="K908">
        <v>3.7173699999999997E-2</v>
      </c>
      <c r="L908">
        <v>6.5767900000000004E-2</v>
      </c>
      <c r="M908">
        <v>9.4362199999999993E-2</v>
      </c>
      <c r="N908">
        <v>0.13564780000000001</v>
      </c>
      <c r="O908">
        <v>-3.9460599999999998E-2</v>
      </c>
      <c r="P908">
        <v>1.8249E-3</v>
      </c>
      <c r="Q908">
        <v>3.04192E-2</v>
      </c>
      <c r="R908">
        <v>5.9013400000000001E-2</v>
      </c>
      <c r="S908">
        <v>0.100299</v>
      </c>
    </row>
    <row r="909" spans="1:19">
      <c r="A909" s="12">
        <v>41138</v>
      </c>
      <c r="B909" s="14">
        <v>4</v>
      </c>
      <c r="C909" t="s">
        <v>54</v>
      </c>
      <c r="D909" t="s">
        <v>57</v>
      </c>
      <c r="E909" t="str">
        <f t="shared" si="14"/>
        <v>411384Average Per Premise50% Cycling</v>
      </c>
      <c r="F909">
        <v>0.82366280000000003</v>
      </c>
      <c r="G909">
        <v>0.75541469999999999</v>
      </c>
      <c r="H909">
        <v>0.7718334</v>
      </c>
      <c r="I909">
        <v>71.498679999999993</v>
      </c>
      <c r="J909">
        <v>-0.14490800000000001</v>
      </c>
      <c r="K909">
        <v>-9.9616700000000002E-2</v>
      </c>
      <c r="L909">
        <v>-6.8248000000000003E-2</v>
      </c>
      <c r="M909">
        <v>-3.68794E-2</v>
      </c>
      <c r="N909">
        <v>8.4118999999999999E-3</v>
      </c>
      <c r="O909">
        <v>-0.1284893</v>
      </c>
      <c r="P909">
        <v>-8.3197999999999994E-2</v>
      </c>
      <c r="Q909">
        <v>-5.1829399999999998E-2</v>
      </c>
      <c r="R909">
        <v>-2.0460800000000001E-2</v>
      </c>
      <c r="S909">
        <v>2.4830499999999998E-2</v>
      </c>
    </row>
    <row r="910" spans="1:19">
      <c r="A910" s="12">
        <v>41138</v>
      </c>
      <c r="B910" s="14">
        <v>4</v>
      </c>
      <c r="C910" t="s">
        <v>54</v>
      </c>
      <c r="D910" t="s">
        <v>52</v>
      </c>
      <c r="E910" t="str">
        <f t="shared" si="14"/>
        <v>411384Average Per PremiseAll</v>
      </c>
      <c r="F910">
        <v>0.76123339999999995</v>
      </c>
      <c r="G910">
        <v>0.76401390000000002</v>
      </c>
      <c r="H910">
        <v>0.75299579999999999</v>
      </c>
      <c r="I910">
        <v>71.44256</v>
      </c>
      <c r="J910">
        <v>-7.0286000000000001E-2</v>
      </c>
      <c r="K910">
        <v>-2.7117800000000001E-2</v>
      </c>
      <c r="L910">
        <v>2.7804000000000001E-3</v>
      </c>
      <c r="M910">
        <v>3.2678600000000002E-2</v>
      </c>
      <c r="N910">
        <v>7.5846899999999995E-2</v>
      </c>
      <c r="O910">
        <v>-8.1304100000000004E-2</v>
      </c>
      <c r="P910">
        <v>-3.81359E-2</v>
      </c>
      <c r="Q910">
        <v>-8.2377000000000006E-3</v>
      </c>
      <c r="R910">
        <v>2.1660499999999999E-2</v>
      </c>
      <c r="S910">
        <v>6.4828800000000006E-2</v>
      </c>
    </row>
    <row r="911" spans="1:19">
      <c r="A911" s="12">
        <v>41138</v>
      </c>
      <c r="B911" s="14">
        <v>4</v>
      </c>
      <c r="C911" t="s">
        <v>56</v>
      </c>
      <c r="D911" t="s">
        <v>58</v>
      </c>
      <c r="E911" t="str">
        <f t="shared" si="14"/>
        <v>411384Average Per Ton100% Cycling</v>
      </c>
      <c r="F911">
        <v>0.16490450000000001</v>
      </c>
      <c r="G911">
        <v>0.18026909999999999</v>
      </c>
      <c r="H911">
        <v>0.172011</v>
      </c>
      <c r="I911">
        <v>71.392799999999994</v>
      </c>
      <c r="J911">
        <v>-5.45152E-2</v>
      </c>
      <c r="K911">
        <v>-1.32297E-2</v>
      </c>
      <c r="L911">
        <v>1.5364600000000001E-2</v>
      </c>
      <c r="M911">
        <v>4.3958799999999999E-2</v>
      </c>
      <c r="N911">
        <v>8.5244399999999998E-2</v>
      </c>
      <c r="O911">
        <v>-6.2773399999999993E-2</v>
      </c>
      <c r="P911">
        <v>-2.1487800000000001E-2</v>
      </c>
      <c r="Q911">
        <v>7.1065E-3</v>
      </c>
      <c r="R911">
        <v>3.5700700000000002E-2</v>
      </c>
      <c r="S911">
        <v>7.6986299999999994E-2</v>
      </c>
    </row>
    <row r="912" spans="1:19">
      <c r="A912" s="12">
        <v>41138</v>
      </c>
      <c r="B912" s="14">
        <v>4</v>
      </c>
      <c r="C912" t="s">
        <v>56</v>
      </c>
      <c r="D912" t="s">
        <v>57</v>
      </c>
      <c r="E912" t="str">
        <f t="shared" si="14"/>
        <v>411384Average Per Ton50% Cycling</v>
      </c>
      <c r="F912">
        <v>0.20372970000000001</v>
      </c>
      <c r="G912">
        <v>0.18684880000000001</v>
      </c>
      <c r="H912">
        <v>0.19090989999999999</v>
      </c>
      <c r="I912">
        <v>71.498679999999993</v>
      </c>
      <c r="J912">
        <v>-9.3540799999999993E-2</v>
      </c>
      <c r="K912">
        <v>-4.8249500000000001E-2</v>
      </c>
      <c r="L912">
        <v>-1.6880900000000001E-2</v>
      </c>
      <c r="M912">
        <v>1.4487699999999999E-2</v>
      </c>
      <c r="N912">
        <v>5.9778999999999999E-2</v>
      </c>
      <c r="O912">
        <v>-8.9479699999999995E-2</v>
      </c>
      <c r="P912">
        <v>-4.4188400000000003E-2</v>
      </c>
      <c r="Q912">
        <v>-1.2819799999999999E-2</v>
      </c>
      <c r="R912">
        <v>1.8548800000000001E-2</v>
      </c>
      <c r="S912">
        <v>6.3840099999999997E-2</v>
      </c>
    </row>
    <row r="913" spans="1:19">
      <c r="A913" s="12">
        <v>41138</v>
      </c>
      <c r="B913" s="14">
        <v>4</v>
      </c>
      <c r="C913" t="s">
        <v>56</v>
      </c>
      <c r="D913" t="s">
        <v>52</v>
      </c>
      <c r="E913" t="str">
        <f t="shared" si="14"/>
        <v>411384Average Per TonAll</v>
      </c>
      <c r="F913">
        <v>0.18315229999999999</v>
      </c>
      <c r="G913">
        <v>0.18336150000000001</v>
      </c>
      <c r="H913">
        <v>0.18089350000000001</v>
      </c>
      <c r="I913">
        <v>71.44256</v>
      </c>
      <c r="J913">
        <v>-7.2857199999999997E-2</v>
      </c>
      <c r="K913">
        <v>-2.9689E-2</v>
      </c>
      <c r="L913">
        <v>2.0919999999999999E-4</v>
      </c>
      <c r="M913">
        <v>3.0107399999999999E-2</v>
      </c>
      <c r="N913">
        <v>7.3275699999999999E-2</v>
      </c>
      <c r="O913">
        <v>-7.5325299999999998E-2</v>
      </c>
      <c r="P913">
        <v>-3.2157100000000001E-2</v>
      </c>
      <c r="Q913">
        <v>-2.2588999999999999E-3</v>
      </c>
      <c r="R913">
        <v>2.7639299999999999E-2</v>
      </c>
      <c r="S913">
        <v>7.0807599999999998E-2</v>
      </c>
    </row>
    <row r="914" spans="1:19">
      <c r="A914" s="12">
        <v>41138</v>
      </c>
      <c r="B914" s="14">
        <v>5</v>
      </c>
      <c r="C914" t="s">
        <v>63</v>
      </c>
      <c r="D914" t="s">
        <v>58</v>
      </c>
      <c r="E914" t="str">
        <f t="shared" si="14"/>
        <v>411385Aggregate100% Cycling</v>
      </c>
      <c r="F914">
        <v>8.7654789999999991</v>
      </c>
      <c r="G914">
        <v>8.8043399999999998</v>
      </c>
      <c r="H914">
        <v>8.401014</v>
      </c>
      <c r="I914">
        <v>71.288640000000001</v>
      </c>
      <c r="J914">
        <v>-0.76138059999999996</v>
      </c>
      <c r="K914">
        <v>-0.2885913</v>
      </c>
      <c r="L914">
        <v>3.8861100000000003E-2</v>
      </c>
      <c r="M914">
        <v>0.36631360000000002</v>
      </c>
      <c r="N914">
        <v>0.83910289999999998</v>
      </c>
      <c r="O914">
        <v>-1.1647069999999999</v>
      </c>
      <c r="P914">
        <v>-0.69191760000000002</v>
      </c>
      <c r="Q914">
        <v>-0.36446509999999999</v>
      </c>
      <c r="R914">
        <v>-3.7012700000000003E-2</v>
      </c>
      <c r="S914">
        <v>0.43577660000000001</v>
      </c>
    </row>
    <row r="915" spans="1:19">
      <c r="A915" s="12">
        <v>41138</v>
      </c>
      <c r="B915" s="14">
        <v>5</v>
      </c>
      <c r="C915" t="s">
        <v>63</v>
      </c>
      <c r="D915" t="s">
        <v>57</v>
      </c>
      <c r="E915" t="str">
        <f t="shared" si="14"/>
        <v>411385Aggregate50% Cycling</v>
      </c>
      <c r="F915">
        <v>8.5518269999999994</v>
      </c>
      <c r="G915">
        <v>7.8299950000000003</v>
      </c>
      <c r="H915">
        <v>8.0001770000000008</v>
      </c>
      <c r="I915">
        <v>71.395579999999995</v>
      </c>
      <c r="J915">
        <v>-1.519083</v>
      </c>
      <c r="K915">
        <v>-1.0480609999999999</v>
      </c>
      <c r="L915">
        <v>-0.72183229999999998</v>
      </c>
      <c r="M915">
        <v>-0.3956037</v>
      </c>
      <c r="N915">
        <v>7.5418600000000002E-2</v>
      </c>
      <c r="O915">
        <v>-1.3489009999999999</v>
      </c>
      <c r="P915">
        <v>-0.87787890000000002</v>
      </c>
      <c r="Q915">
        <v>-0.55165030000000004</v>
      </c>
      <c r="R915">
        <v>-0.2254217</v>
      </c>
      <c r="S915">
        <v>0.2456005</v>
      </c>
    </row>
    <row r="916" spans="1:19">
      <c r="A916" s="12">
        <v>41138</v>
      </c>
      <c r="B916" s="14">
        <v>5</v>
      </c>
      <c r="C916" t="s">
        <v>63</v>
      </c>
      <c r="D916" t="s">
        <v>52</v>
      </c>
      <c r="E916" t="str">
        <f t="shared" si="14"/>
        <v>411385AggregateAll</v>
      </c>
      <c r="F916">
        <v>17.325679999999998</v>
      </c>
      <c r="G916">
        <v>16.635760000000001</v>
      </c>
      <c r="H916">
        <v>16.407419999999998</v>
      </c>
      <c r="I916">
        <v>71.338899999999995</v>
      </c>
      <c r="J916">
        <v>-2.2883270000000002</v>
      </c>
      <c r="K916">
        <v>-1.343974</v>
      </c>
      <c r="L916">
        <v>-0.68991809999999998</v>
      </c>
      <c r="M916">
        <v>-3.5862100000000001E-2</v>
      </c>
      <c r="N916">
        <v>0.90849089999999999</v>
      </c>
      <c r="O916">
        <v>-2.5166750000000002</v>
      </c>
      <c r="P916">
        <v>-1.572322</v>
      </c>
      <c r="Q916">
        <v>-0.91826609999999997</v>
      </c>
      <c r="R916">
        <v>-0.2642101</v>
      </c>
      <c r="S916">
        <v>0.68014300000000005</v>
      </c>
    </row>
    <row r="917" spans="1:19">
      <c r="A917" s="12">
        <v>41138</v>
      </c>
      <c r="B917" s="14">
        <v>5</v>
      </c>
      <c r="C917" t="s">
        <v>55</v>
      </c>
      <c r="D917" t="s">
        <v>58</v>
      </c>
      <c r="E917" t="str">
        <f t="shared" si="14"/>
        <v>411385Average Per Device100% Cycling</v>
      </c>
      <c r="F917">
        <v>0.60450530000000002</v>
      </c>
      <c r="G917">
        <v>0.60718530000000004</v>
      </c>
      <c r="H917">
        <v>0.57937019999999995</v>
      </c>
      <c r="I917">
        <v>71.288640000000001</v>
      </c>
      <c r="J917">
        <v>-6.2645900000000004E-2</v>
      </c>
      <c r="K917">
        <v>-2.4050800000000001E-2</v>
      </c>
      <c r="L917">
        <v>2.6800000000000001E-3</v>
      </c>
      <c r="M917">
        <v>2.9410800000000001E-2</v>
      </c>
      <c r="N917">
        <v>6.8005899999999994E-2</v>
      </c>
      <c r="O917">
        <v>-9.0461E-2</v>
      </c>
      <c r="P917">
        <v>-5.18659E-2</v>
      </c>
      <c r="Q917">
        <v>-2.51351E-2</v>
      </c>
      <c r="R917">
        <v>1.5957E-3</v>
      </c>
      <c r="S917">
        <v>4.0190799999999999E-2</v>
      </c>
    </row>
    <row r="918" spans="1:19">
      <c r="A918" s="12">
        <v>41138</v>
      </c>
      <c r="B918" s="14">
        <v>5</v>
      </c>
      <c r="C918" t="s">
        <v>55</v>
      </c>
      <c r="D918" t="s">
        <v>57</v>
      </c>
      <c r="E918" t="str">
        <f t="shared" si="14"/>
        <v>411385Average Per Device50% Cycling</v>
      </c>
      <c r="F918">
        <v>0.68759720000000002</v>
      </c>
      <c r="G918">
        <v>0.62955930000000004</v>
      </c>
      <c r="H918">
        <v>0.6432426</v>
      </c>
      <c r="I918">
        <v>71.395579999999995</v>
      </c>
      <c r="J918">
        <v>-0.13270080000000001</v>
      </c>
      <c r="K918">
        <v>-8.8589299999999996E-2</v>
      </c>
      <c r="L918">
        <v>-5.8037900000000003E-2</v>
      </c>
      <c r="M918">
        <v>-2.7486400000000001E-2</v>
      </c>
      <c r="N918">
        <v>1.66251E-2</v>
      </c>
      <c r="O918">
        <v>-0.1190176</v>
      </c>
      <c r="P918">
        <v>-7.4906100000000003E-2</v>
      </c>
      <c r="Q918">
        <v>-4.4354600000000001E-2</v>
      </c>
      <c r="R918">
        <v>-1.38031E-2</v>
      </c>
      <c r="S918">
        <v>3.03083E-2</v>
      </c>
    </row>
    <row r="919" spans="1:19">
      <c r="A919" s="12">
        <v>41138</v>
      </c>
      <c r="B919" s="14">
        <v>5</v>
      </c>
      <c r="C919" t="s">
        <v>55</v>
      </c>
      <c r="D919" t="s">
        <v>52</v>
      </c>
      <c r="E919" t="str">
        <f t="shared" si="14"/>
        <v>411385Average Per DeviceAll</v>
      </c>
      <c r="F919">
        <v>0.64355850000000003</v>
      </c>
      <c r="G919">
        <v>0.6177011</v>
      </c>
      <c r="H919">
        <v>0.60939019999999999</v>
      </c>
      <c r="I919">
        <v>71.338899999999995</v>
      </c>
      <c r="J919">
        <v>-9.5571699999999996E-2</v>
      </c>
      <c r="K919">
        <v>-5.4383899999999999E-2</v>
      </c>
      <c r="L919">
        <v>-2.5857399999999999E-2</v>
      </c>
      <c r="M919">
        <v>2.6691000000000002E-3</v>
      </c>
      <c r="N919">
        <v>4.3856899999999997E-2</v>
      </c>
      <c r="O919">
        <v>-0.10388260000000001</v>
      </c>
      <c r="P919">
        <v>-6.2694799999999995E-2</v>
      </c>
      <c r="Q919">
        <v>-3.4168299999999999E-2</v>
      </c>
      <c r="R919">
        <v>-5.6417999999999998E-3</v>
      </c>
      <c r="S919">
        <v>3.5546000000000001E-2</v>
      </c>
    </row>
    <row r="920" spans="1:19">
      <c r="A920" s="12">
        <v>41138</v>
      </c>
      <c r="B920" s="14">
        <v>5</v>
      </c>
      <c r="C920" t="s">
        <v>54</v>
      </c>
      <c r="D920" t="s">
        <v>58</v>
      </c>
      <c r="E920" t="str">
        <f t="shared" si="14"/>
        <v>411385Average Per Premise100% Cycling</v>
      </c>
      <c r="F920">
        <v>0.71554930000000005</v>
      </c>
      <c r="G920">
        <v>0.71872159999999996</v>
      </c>
      <c r="H920">
        <v>0.68579699999999999</v>
      </c>
      <c r="I920">
        <v>71.288640000000001</v>
      </c>
      <c r="J920">
        <v>-6.21535E-2</v>
      </c>
      <c r="K920">
        <v>-2.35585E-2</v>
      </c>
      <c r="L920">
        <v>3.1722999999999999E-3</v>
      </c>
      <c r="M920">
        <v>2.9903099999999998E-2</v>
      </c>
      <c r="N920">
        <v>6.8498199999999995E-2</v>
      </c>
      <c r="O920">
        <v>-9.5078099999999999E-2</v>
      </c>
      <c r="P920">
        <v>-5.6483100000000001E-2</v>
      </c>
      <c r="Q920">
        <v>-2.9752299999999999E-2</v>
      </c>
      <c r="R920">
        <v>-3.0214E-3</v>
      </c>
      <c r="S920">
        <v>3.5573599999999997E-2</v>
      </c>
    </row>
    <row r="921" spans="1:19">
      <c r="A921" s="12">
        <v>41138</v>
      </c>
      <c r="B921" s="14">
        <v>5</v>
      </c>
      <c r="C921" t="s">
        <v>54</v>
      </c>
      <c r="D921" t="s">
        <v>57</v>
      </c>
      <c r="E921" t="str">
        <f t="shared" si="14"/>
        <v>411385Average Per Premise50% Cycling</v>
      </c>
      <c r="F921">
        <v>0.80088289999999995</v>
      </c>
      <c r="G921">
        <v>0.73328289999999996</v>
      </c>
      <c r="H921">
        <v>0.74922060000000001</v>
      </c>
      <c r="I921">
        <v>71.395579999999995</v>
      </c>
      <c r="J921">
        <v>-0.1422629</v>
      </c>
      <c r="K921">
        <v>-9.81514E-2</v>
      </c>
      <c r="L921">
        <v>-6.7599999999999993E-2</v>
      </c>
      <c r="M921">
        <v>-3.7048499999999998E-2</v>
      </c>
      <c r="N921">
        <v>7.0629999999999998E-3</v>
      </c>
      <c r="O921">
        <v>-0.1263253</v>
      </c>
      <c r="P921">
        <v>-8.2213800000000004E-2</v>
      </c>
      <c r="Q921">
        <v>-5.1662300000000001E-2</v>
      </c>
      <c r="R921">
        <v>-2.1110899999999998E-2</v>
      </c>
      <c r="S921">
        <v>2.30006E-2</v>
      </c>
    </row>
    <row r="922" spans="1:19">
      <c r="A922" s="12">
        <v>41138</v>
      </c>
      <c r="B922" s="14">
        <v>5</v>
      </c>
      <c r="C922" t="s">
        <v>54</v>
      </c>
      <c r="D922" t="s">
        <v>52</v>
      </c>
      <c r="E922" t="str">
        <f t="shared" si="14"/>
        <v>411385Average Per PremiseAll</v>
      </c>
      <c r="F922">
        <v>0.75565610000000005</v>
      </c>
      <c r="G922">
        <v>0.72556540000000003</v>
      </c>
      <c r="H922">
        <v>0.71560610000000002</v>
      </c>
      <c r="I922">
        <v>71.338899999999995</v>
      </c>
      <c r="J922">
        <v>-9.9804900000000002E-2</v>
      </c>
      <c r="K922">
        <v>-5.8617200000000001E-2</v>
      </c>
      <c r="L922">
        <v>-3.0090599999999999E-2</v>
      </c>
      <c r="M922">
        <v>-1.5640999999999999E-3</v>
      </c>
      <c r="N922">
        <v>3.9623600000000002E-2</v>
      </c>
      <c r="O922">
        <v>-0.1097643</v>
      </c>
      <c r="P922">
        <v>-6.8576499999999999E-2</v>
      </c>
      <c r="Q922">
        <v>-4.0050000000000002E-2</v>
      </c>
      <c r="R922">
        <v>-1.1523500000000001E-2</v>
      </c>
      <c r="S922">
        <v>2.9664300000000001E-2</v>
      </c>
    </row>
    <row r="923" spans="1:19">
      <c r="A923" s="12">
        <v>41138</v>
      </c>
      <c r="B923" s="14">
        <v>5</v>
      </c>
      <c r="C923" t="s">
        <v>56</v>
      </c>
      <c r="D923" t="s">
        <v>58</v>
      </c>
      <c r="E923" t="str">
        <f t="shared" si="14"/>
        <v>411385Average Per Ton100% Cycling</v>
      </c>
      <c r="F923">
        <v>0.16716539999999999</v>
      </c>
      <c r="G923">
        <v>0.16790649999999999</v>
      </c>
      <c r="H923">
        <v>0.16021469999999999</v>
      </c>
      <c r="I923">
        <v>71.288640000000001</v>
      </c>
      <c r="J923">
        <v>-6.4584699999999995E-2</v>
      </c>
      <c r="K923">
        <v>-2.5989700000000001E-2</v>
      </c>
      <c r="L923">
        <v>7.4109999999999996E-4</v>
      </c>
      <c r="M923">
        <v>2.74719E-2</v>
      </c>
      <c r="N923">
        <v>6.6067000000000001E-2</v>
      </c>
      <c r="O923">
        <v>-7.2276499999999994E-2</v>
      </c>
      <c r="P923">
        <v>-3.3681500000000003E-2</v>
      </c>
      <c r="Q923">
        <v>-6.9506999999999998E-3</v>
      </c>
      <c r="R923">
        <v>1.9780099999999998E-2</v>
      </c>
      <c r="S923">
        <v>5.8375200000000002E-2</v>
      </c>
    </row>
    <row r="924" spans="1:19">
      <c r="A924" s="12">
        <v>41138</v>
      </c>
      <c r="B924" s="14">
        <v>5</v>
      </c>
      <c r="C924" t="s">
        <v>56</v>
      </c>
      <c r="D924" t="s">
        <v>57</v>
      </c>
      <c r="E924" t="str">
        <f t="shared" si="14"/>
        <v>411385Average Per Ton50% Cycling</v>
      </c>
      <c r="F924">
        <v>0.1980952</v>
      </c>
      <c r="G924">
        <v>0.1813746</v>
      </c>
      <c r="H924">
        <v>0.1853167</v>
      </c>
      <c r="I924">
        <v>71.395579999999995</v>
      </c>
      <c r="J924">
        <v>-9.1383500000000006E-2</v>
      </c>
      <c r="K924">
        <v>-4.7272000000000002E-2</v>
      </c>
      <c r="L924">
        <v>-1.6720599999999999E-2</v>
      </c>
      <c r="M924">
        <v>1.38309E-2</v>
      </c>
      <c r="N924">
        <v>5.7942399999999998E-2</v>
      </c>
      <c r="O924">
        <v>-8.7441400000000002E-2</v>
      </c>
      <c r="P924">
        <v>-4.3329899999999998E-2</v>
      </c>
      <c r="Q924">
        <v>-1.27785E-2</v>
      </c>
      <c r="R924">
        <v>1.7773000000000001E-2</v>
      </c>
      <c r="S924">
        <v>6.1884500000000002E-2</v>
      </c>
    </row>
    <row r="925" spans="1:19">
      <c r="A925" s="12">
        <v>41138</v>
      </c>
      <c r="B925" s="14">
        <v>5</v>
      </c>
      <c r="C925" t="s">
        <v>56</v>
      </c>
      <c r="D925" t="s">
        <v>52</v>
      </c>
      <c r="E925" t="str">
        <f t="shared" si="14"/>
        <v>411385Average Per TonAll</v>
      </c>
      <c r="F925">
        <v>0.18170239999999999</v>
      </c>
      <c r="G925">
        <v>0.17423649999999999</v>
      </c>
      <c r="H925">
        <v>0.17201259999999999</v>
      </c>
      <c r="I925">
        <v>71.338899999999995</v>
      </c>
      <c r="J925">
        <v>-7.7180200000000004E-2</v>
      </c>
      <c r="K925">
        <v>-3.5992400000000001E-2</v>
      </c>
      <c r="L925">
        <v>-7.4659000000000001E-3</v>
      </c>
      <c r="M925">
        <v>2.1060599999999999E-2</v>
      </c>
      <c r="N925">
        <v>6.2248400000000002E-2</v>
      </c>
      <c r="O925">
        <v>-7.9404000000000002E-2</v>
      </c>
      <c r="P925">
        <v>-3.8216300000000002E-2</v>
      </c>
      <c r="Q925">
        <v>-9.6897000000000007E-3</v>
      </c>
      <c r="R925">
        <v>1.8836800000000001E-2</v>
      </c>
      <c r="S925">
        <v>6.0024599999999997E-2</v>
      </c>
    </row>
    <row r="926" spans="1:19">
      <c r="A926" s="12">
        <v>41138</v>
      </c>
      <c r="B926" s="14">
        <v>6</v>
      </c>
      <c r="C926" t="s">
        <v>63</v>
      </c>
      <c r="D926" t="s">
        <v>58</v>
      </c>
      <c r="E926" t="str">
        <f t="shared" si="14"/>
        <v>411386Aggregate100% Cycling</v>
      </c>
      <c r="F926">
        <v>9.1372009999999992</v>
      </c>
      <c r="G926">
        <v>9.1595720000000007</v>
      </c>
      <c r="H926">
        <v>8.7399730000000009</v>
      </c>
      <c r="I926">
        <v>70.942179999999993</v>
      </c>
      <c r="J926">
        <v>-0.80405119999999997</v>
      </c>
      <c r="K926">
        <v>-0.31579410000000002</v>
      </c>
      <c r="L926">
        <v>2.23713E-2</v>
      </c>
      <c r="M926">
        <v>0.36053659999999998</v>
      </c>
      <c r="N926">
        <v>0.84879380000000004</v>
      </c>
      <c r="O926">
        <v>-1.223651</v>
      </c>
      <c r="P926">
        <v>-0.73539339999999997</v>
      </c>
      <c r="Q926">
        <v>-0.39722800000000003</v>
      </c>
      <c r="R926">
        <v>-5.90626E-2</v>
      </c>
      <c r="S926">
        <v>0.42919449999999998</v>
      </c>
    </row>
    <row r="927" spans="1:19">
      <c r="A927" s="12">
        <v>41138</v>
      </c>
      <c r="B927" s="14">
        <v>6</v>
      </c>
      <c r="C927" t="s">
        <v>63</v>
      </c>
      <c r="D927" t="s">
        <v>57</v>
      </c>
      <c r="E927" t="str">
        <f t="shared" si="14"/>
        <v>411386Aggregate50% Cycling</v>
      </c>
      <c r="F927">
        <v>8.9242229999999996</v>
      </c>
      <c r="G927">
        <v>8.4526310000000002</v>
      </c>
      <c r="H927">
        <v>8.6363459999999996</v>
      </c>
      <c r="I927">
        <v>71.088800000000006</v>
      </c>
      <c r="J927">
        <v>-1.2881260000000001</v>
      </c>
      <c r="K927">
        <v>-0.8057107</v>
      </c>
      <c r="L927">
        <v>-0.4715915</v>
      </c>
      <c r="M927">
        <v>-0.13747219999999999</v>
      </c>
      <c r="N927">
        <v>0.3449429</v>
      </c>
      <c r="O927">
        <v>-1.1044119999999999</v>
      </c>
      <c r="P927">
        <v>-0.6219964</v>
      </c>
      <c r="Q927">
        <v>-0.2878771</v>
      </c>
      <c r="R927">
        <v>4.6242100000000001E-2</v>
      </c>
      <c r="S927">
        <v>0.5286573</v>
      </c>
    </row>
    <row r="928" spans="1:19">
      <c r="A928" s="12">
        <v>41138</v>
      </c>
      <c r="B928" s="14">
        <v>6</v>
      </c>
      <c r="C928" t="s">
        <v>63</v>
      </c>
      <c r="D928" t="s">
        <v>52</v>
      </c>
      <c r="E928" t="str">
        <f t="shared" si="14"/>
        <v>411386AggregateAll</v>
      </c>
      <c r="F928">
        <v>18.070239999999998</v>
      </c>
      <c r="G928">
        <v>17.616510000000002</v>
      </c>
      <c r="H928">
        <v>17.385680000000001</v>
      </c>
      <c r="I928">
        <v>71.011089999999996</v>
      </c>
      <c r="J928">
        <v>-2.0975760000000001</v>
      </c>
      <c r="K928">
        <v>-1.1263810000000001</v>
      </c>
      <c r="L928">
        <v>-0.45373469999999999</v>
      </c>
      <c r="M928">
        <v>0.21891169999999999</v>
      </c>
      <c r="N928">
        <v>1.1901060000000001</v>
      </c>
      <c r="O928">
        <v>-2.3284090000000002</v>
      </c>
      <c r="P928">
        <v>-1.3572150000000001</v>
      </c>
      <c r="Q928">
        <v>-0.68456850000000002</v>
      </c>
      <c r="R928">
        <v>-1.19221E-2</v>
      </c>
      <c r="S928">
        <v>0.95927240000000003</v>
      </c>
    </row>
    <row r="929" spans="1:19">
      <c r="A929" s="12">
        <v>41138</v>
      </c>
      <c r="B929" s="14">
        <v>6</v>
      </c>
      <c r="C929" t="s">
        <v>55</v>
      </c>
      <c r="D929" t="s">
        <v>58</v>
      </c>
      <c r="E929" t="str">
        <f t="shared" si="14"/>
        <v>411386Average Per Device100% Cycling</v>
      </c>
      <c r="F929">
        <v>0.63014079999999995</v>
      </c>
      <c r="G929">
        <v>0.63168360000000001</v>
      </c>
      <c r="H929">
        <v>0.60274629999999996</v>
      </c>
      <c r="I929">
        <v>70.942179999999993</v>
      </c>
      <c r="J929">
        <v>-6.5920300000000001E-2</v>
      </c>
      <c r="K929">
        <v>-2.6062499999999999E-2</v>
      </c>
      <c r="L929">
        <v>1.5428E-3</v>
      </c>
      <c r="M929">
        <v>2.91481E-2</v>
      </c>
      <c r="N929">
        <v>6.9005899999999995E-2</v>
      </c>
      <c r="O929">
        <v>-9.48576E-2</v>
      </c>
      <c r="P929">
        <v>-5.4999899999999997E-2</v>
      </c>
      <c r="Q929">
        <v>-2.7394499999999999E-2</v>
      </c>
      <c r="R929">
        <v>2.108E-4</v>
      </c>
      <c r="S929">
        <v>4.00685E-2</v>
      </c>
    </row>
    <row r="930" spans="1:19">
      <c r="A930" s="12">
        <v>41138</v>
      </c>
      <c r="B930" s="14">
        <v>6</v>
      </c>
      <c r="C930" t="s">
        <v>55</v>
      </c>
      <c r="D930" t="s">
        <v>57</v>
      </c>
      <c r="E930" t="str">
        <f t="shared" si="14"/>
        <v>411386Average Per Device50% Cycling</v>
      </c>
      <c r="F930">
        <v>0.71753909999999999</v>
      </c>
      <c r="G930">
        <v>0.67962149999999999</v>
      </c>
      <c r="H930">
        <v>0.69439280000000003</v>
      </c>
      <c r="I930">
        <v>71.088800000000006</v>
      </c>
      <c r="J930">
        <v>-0.1143865</v>
      </c>
      <c r="K930">
        <v>-6.9208000000000006E-2</v>
      </c>
      <c r="L930">
        <v>-3.7917600000000003E-2</v>
      </c>
      <c r="M930">
        <v>-6.6271999999999998E-3</v>
      </c>
      <c r="N930">
        <v>3.8551200000000001E-2</v>
      </c>
      <c r="O930">
        <v>-9.9615200000000001E-2</v>
      </c>
      <c r="P930">
        <v>-5.44368E-2</v>
      </c>
      <c r="Q930">
        <v>-2.3146300000000002E-2</v>
      </c>
      <c r="R930">
        <v>8.1440999999999996E-3</v>
      </c>
      <c r="S930">
        <v>5.3322500000000002E-2</v>
      </c>
    </row>
    <row r="931" spans="1:19">
      <c r="A931" s="12">
        <v>41138</v>
      </c>
      <c r="B931" s="14">
        <v>6</v>
      </c>
      <c r="C931" t="s">
        <v>55</v>
      </c>
      <c r="D931" t="s">
        <v>52</v>
      </c>
      <c r="E931" t="str">
        <f t="shared" si="14"/>
        <v>411386Average Per DeviceAll</v>
      </c>
      <c r="F931">
        <v>0.67121799999999998</v>
      </c>
      <c r="G931">
        <v>0.65421450000000003</v>
      </c>
      <c r="H931">
        <v>0.64582010000000001</v>
      </c>
      <c r="I931">
        <v>71.011089999999996</v>
      </c>
      <c r="J931">
        <v>-8.8699399999999998E-2</v>
      </c>
      <c r="K931">
        <v>-4.6340899999999997E-2</v>
      </c>
      <c r="L931">
        <v>-1.7003600000000001E-2</v>
      </c>
      <c r="M931">
        <v>1.23337E-2</v>
      </c>
      <c r="N931">
        <v>5.4692200000000003E-2</v>
      </c>
      <c r="O931">
        <v>-9.7093700000000005E-2</v>
      </c>
      <c r="P931">
        <v>-5.4735199999999998E-2</v>
      </c>
      <c r="Q931">
        <v>-2.5397900000000001E-2</v>
      </c>
      <c r="R931">
        <v>3.9395000000000003E-3</v>
      </c>
      <c r="S931">
        <v>4.6297900000000003E-2</v>
      </c>
    </row>
    <row r="932" spans="1:19">
      <c r="A932" s="12">
        <v>41138</v>
      </c>
      <c r="B932" s="14">
        <v>6</v>
      </c>
      <c r="C932" t="s">
        <v>54</v>
      </c>
      <c r="D932" t="s">
        <v>58</v>
      </c>
      <c r="E932" t="str">
        <f t="shared" si="14"/>
        <v>411386Average Per Premise100% Cycling</v>
      </c>
      <c r="F932">
        <v>0.74589399999999995</v>
      </c>
      <c r="G932">
        <v>0.74772019999999995</v>
      </c>
      <c r="H932">
        <v>0.71346719999999997</v>
      </c>
      <c r="I932">
        <v>70.942179999999993</v>
      </c>
      <c r="J932">
        <v>-6.5636799999999995E-2</v>
      </c>
      <c r="K932">
        <v>-2.5779099999999999E-2</v>
      </c>
      <c r="L932">
        <v>1.8262E-3</v>
      </c>
      <c r="M932">
        <v>2.9431599999999999E-2</v>
      </c>
      <c r="N932">
        <v>6.9289299999999998E-2</v>
      </c>
      <c r="O932">
        <v>-9.9889800000000001E-2</v>
      </c>
      <c r="P932">
        <v>-6.0032099999999998E-2</v>
      </c>
      <c r="Q932">
        <v>-3.2426799999999999E-2</v>
      </c>
      <c r="R932">
        <v>-4.8214E-3</v>
      </c>
      <c r="S932">
        <v>3.5036299999999999E-2</v>
      </c>
    </row>
    <row r="933" spans="1:19">
      <c r="A933" s="12">
        <v>41138</v>
      </c>
      <c r="B933" s="14">
        <v>6</v>
      </c>
      <c r="C933" t="s">
        <v>54</v>
      </c>
      <c r="D933" t="s">
        <v>57</v>
      </c>
      <c r="E933" t="str">
        <f t="shared" si="14"/>
        <v>411386Average Per Premise50% Cycling</v>
      </c>
      <c r="F933">
        <v>0.83575790000000005</v>
      </c>
      <c r="G933">
        <v>0.79159310000000005</v>
      </c>
      <c r="H933">
        <v>0.80879809999999996</v>
      </c>
      <c r="I933">
        <v>71.088800000000006</v>
      </c>
      <c r="J933">
        <v>-0.12063359999999999</v>
      </c>
      <c r="K933">
        <v>-7.54552E-2</v>
      </c>
      <c r="L933">
        <v>-4.4164799999999997E-2</v>
      </c>
      <c r="M933">
        <v>-1.28743E-2</v>
      </c>
      <c r="N933">
        <v>3.2304100000000002E-2</v>
      </c>
      <c r="O933">
        <v>-0.1034287</v>
      </c>
      <c r="P933">
        <v>-5.8250299999999998E-2</v>
      </c>
      <c r="Q933">
        <v>-2.6959799999999999E-2</v>
      </c>
      <c r="R933">
        <v>4.3306000000000004E-3</v>
      </c>
      <c r="S933">
        <v>4.9508999999999997E-2</v>
      </c>
    </row>
    <row r="934" spans="1:19">
      <c r="A934" s="12">
        <v>41138</v>
      </c>
      <c r="B934" s="14">
        <v>6</v>
      </c>
      <c r="C934" t="s">
        <v>54</v>
      </c>
      <c r="D934" t="s">
        <v>52</v>
      </c>
      <c r="E934" t="str">
        <f t="shared" si="14"/>
        <v>411386Average Per PremiseAll</v>
      </c>
      <c r="F934">
        <v>0.78813</v>
      </c>
      <c r="G934">
        <v>0.76834049999999998</v>
      </c>
      <c r="H934">
        <v>0.75827270000000002</v>
      </c>
      <c r="I934">
        <v>71.011089999999996</v>
      </c>
      <c r="J934">
        <v>-9.1485300000000006E-2</v>
      </c>
      <c r="K934">
        <v>-4.9126900000000001E-2</v>
      </c>
      <c r="L934">
        <v>-1.9789500000000002E-2</v>
      </c>
      <c r="M934">
        <v>9.5478000000000004E-3</v>
      </c>
      <c r="N934">
        <v>5.19062E-2</v>
      </c>
      <c r="O934">
        <v>-0.10155309999999999</v>
      </c>
      <c r="P934">
        <v>-5.91946E-2</v>
      </c>
      <c r="Q934">
        <v>-2.98573E-2</v>
      </c>
      <c r="R934">
        <v>-5.1999999999999995E-4</v>
      </c>
      <c r="S934">
        <v>4.1838500000000001E-2</v>
      </c>
    </row>
    <row r="935" spans="1:19">
      <c r="A935" s="12">
        <v>41138</v>
      </c>
      <c r="B935" s="14">
        <v>6</v>
      </c>
      <c r="C935" t="s">
        <v>56</v>
      </c>
      <c r="D935" t="s">
        <v>58</v>
      </c>
      <c r="E935" t="str">
        <f t="shared" si="14"/>
        <v>411386Average Per Ton100% Cycling</v>
      </c>
      <c r="F935">
        <v>0.1742544</v>
      </c>
      <c r="G935">
        <v>0.17468110000000001</v>
      </c>
      <c r="H935">
        <v>0.16667899999999999</v>
      </c>
      <c r="I935">
        <v>70.942179999999993</v>
      </c>
      <c r="J935">
        <v>-6.7036399999999996E-2</v>
      </c>
      <c r="K935">
        <v>-2.71787E-2</v>
      </c>
      <c r="L935">
        <v>4.2660000000000002E-4</v>
      </c>
      <c r="M935">
        <v>2.8032000000000001E-2</v>
      </c>
      <c r="N935">
        <v>6.7889699999999997E-2</v>
      </c>
      <c r="O935">
        <v>-7.5038599999999997E-2</v>
      </c>
      <c r="P935">
        <v>-3.5180799999999998E-2</v>
      </c>
      <c r="Q935">
        <v>-7.5754999999999998E-3</v>
      </c>
      <c r="R935">
        <v>2.00298E-2</v>
      </c>
      <c r="S935">
        <v>5.9887599999999999E-2</v>
      </c>
    </row>
    <row r="936" spans="1:19">
      <c r="A936" s="12">
        <v>41138</v>
      </c>
      <c r="B936" s="14">
        <v>6</v>
      </c>
      <c r="C936" t="s">
        <v>56</v>
      </c>
      <c r="D936" t="s">
        <v>57</v>
      </c>
      <c r="E936" t="str">
        <f t="shared" si="14"/>
        <v>411386Average Per Ton50% Cycling</v>
      </c>
      <c r="F936">
        <v>0.2067214</v>
      </c>
      <c r="G936">
        <v>0.19579740000000001</v>
      </c>
      <c r="H936">
        <v>0.20005300000000001</v>
      </c>
      <c r="I936">
        <v>71.088800000000006</v>
      </c>
      <c r="J936">
        <v>-8.7392800000000007E-2</v>
      </c>
      <c r="K936">
        <v>-4.2214399999999999E-2</v>
      </c>
      <c r="L936">
        <v>-1.0924E-2</v>
      </c>
      <c r="M936">
        <v>2.0366499999999999E-2</v>
      </c>
      <c r="N936">
        <v>6.5544900000000003E-2</v>
      </c>
      <c r="O936">
        <v>-8.3137299999999997E-2</v>
      </c>
      <c r="P936">
        <v>-3.7958800000000001E-2</v>
      </c>
      <c r="Q936">
        <v>-6.6683999999999997E-3</v>
      </c>
      <c r="R936">
        <v>2.4622000000000002E-2</v>
      </c>
      <c r="S936">
        <v>6.9800500000000001E-2</v>
      </c>
    </row>
    <row r="937" spans="1:19">
      <c r="A937" s="12">
        <v>41138</v>
      </c>
      <c r="B937" s="14">
        <v>6</v>
      </c>
      <c r="C937" t="s">
        <v>56</v>
      </c>
      <c r="D937" t="s">
        <v>52</v>
      </c>
      <c r="E937" t="str">
        <f t="shared" si="14"/>
        <v>411386Average Per TonAll</v>
      </c>
      <c r="F937">
        <v>0.18951390000000001</v>
      </c>
      <c r="G937">
        <v>0.18460570000000001</v>
      </c>
      <c r="H937">
        <v>0.18236469999999999</v>
      </c>
      <c r="I937">
        <v>71.011089999999996</v>
      </c>
      <c r="J937">
        <v>-7.6603900000000003E-2</v>
      </c>
      <c r="K937">
        <v>-3.4245499999999998E-2</v>
      </c>
      <c r="L937">
        <v>-4.9081999999999997E-3</v>
      </c>
      <c r="M937">
        <v>2.4429200000000002E-2</v>
      </c>
      <c r="N937">
        <v>6.6787600000000003E-2</v>
      </c>
      <c r="O937">
        <v>-7.8844899999999996E-2</v>
      </c>
      <c r="P937">
        <v>-3.6486499999999998E-2</v>
      </c>
      <c r="Q937">
        <v>-7.1491999999999997E-3</v>
      </c>
      <c r="R937">
        <v>2.2188200000000002E-2</v>
      </c>
      <c r="S937">
        <v>6.4546599999999996E-2</v>
      </c>
    </row>
    <row r="938" spans="1:19">
      <c r="A938" s="12">
        <v>41138</v>
      </c>
      <c r="B938" s="14">
        <v>7</v>
      </c>
      <c r="C938" t="s">
        <v>63</v>
      </c>
      <c r="D938" t="s">
        <v>58</v>
      </c>
      <c r="E938" t="str">
        <f t="shared" si="14"/>
        <v>411387Aggregate100% Cycling</v>
      </c>
      <c r="F938">
        <v>10.077170000000001</v>
      </c>
      <c r="G938">
        <v>9.8052460000000004</v>
      </c>
      <c r="H938">
        <v>9.3560680000000005</v>
      </c>
      <c r="I938">
        <v>72.267790000000005</v>
      </c>
      <c r="J938">
        <v>-1.086646</v>
      </c>
      <c r="K938">
        <v>-0.60530039999999996</v>
      </c>
      <c r="L938">
        <v>-0.2719221</v>
      </c>
      <c r="M938">
        <v>6.1456200000000002E-2</v>
      </c>
      <c r="N938">
        <v>0.54280150000000005</v>
      </c>
      <c r="O938">
        <v>-1.5358240000000001</v>
      </c>
      <c r="P938">
        <v>-1.054478</v>
      </c>
      <c r="Q938">
        <v>-0.72109999999999996</v>
      </c>
      <c r="R938">
        <v>-0.3877217</v>
      </c>
      <c r="S938">
        <v>9.3623600000000001E-2</v>
      </c>
    </row>
    <row r="939" spans="1:19">
      <c r="A939" s="12">
        <v>41138</v>
      </c>
      <c r="B939" s="14">
        <v>7</v>
      </c>
      <c r="C939" t="s">
        <v>63</v>
      </c>
      <c r="D939" t="s">
        <v>57</v>
      </c>
      <c r="E939" t="str">
        <f t="shared" si="14"/>
        <v>411387Aggregate50% Cycling</v>
      </c>
      <c r="F939">
        <v>9.5332910000000002</v>
      </c>
      <c r="G939">
        <v>9.4171259999999997</v>
      </c>
      <c r="H939">
        <v>9.6218029999999999</v>
      </c>
      <c r="I939">
        <v>72.536869999999993</v>
      </c>
      <c r="J939">
        <v>-0.94295070000000003</v>
      </c>
      <c r="K939">
        <v>-0.45447910000000002</v>
      </c>
      <c r="L939">
        <v>-0.11616509999999999</v>
      </c>
      <c r="M939">
        <v>0.22214880000000001</v>
      </c>
      <c r="N939">
        <v>0.71062040000000004</v>
      </c>
      <c r="O939">
        <v>-0.73827330000000002</v>
      </c>
      <c r="P939">
        <v>-0.24980169999999999</v>
      </c>
      <c r="Q939">
        <v>8.8512300000000002E-2</v>
      </c>
      <c r="R939">
        <v>0.42682619999999999</v>
      </c>
      <c r="S939">
        <v>0.91529780000000005</v>
      </c>
    </row>
    <row r="940" spans="1:19">
      <c r="A940" s="12">
        <v>41138</v>
      </c>
      <c r="B940" s="14">
        <v>7</v>
      </c>
      <c r="C940" t="s">
        <v>63</v>
      </c>
      <c r="D940" t="s">
        <v>52</v>
      </c>
      <c r="E940" t="str">
        <f t="shared" si="14"/>
        <v>411387AggregateAll</v>
      </c>
      <c r="F940">
        <v>19.617349999999998</v>
      </c>
      <c r="G940">
        <v>19.230370000000001</v>
      </c>
      <c r="H940">
        <v>18.991350000000001</v>
      </c>
      <c r="I940">
        <v>72.394260000000003</v>
      </c>
      <c r="J940">
        <v>-2.0295570000000001</v>
      </c>
      <c r="K940">
        <v>-1.059107</v>
      </c>
      <c r="L940">
        <v>-0.38697619999999999</v>
      </c>
      <c r="M940">
        <v>0.28515469999999998</v>
      </c>
      <c r="N940">
        <v>1.2556050000000001</v>
      </c>
      <c r="O940">
        <v>-2.2685770000000001</v>
      </c>
      <c r="P940">
        <v>-1.298127</v>
      </c>
      <c r="Q940">
        <v>-0.62599590000000005</v>
      </c>
      <c r="R940">
        <v>4.6135099999999998E-2</v>
      </c>
      <c r="S940">
        <v>1.0165850000000001</v>
      </c>
    </row>
    <row r="941" spans="1:19">
      <c r="A941" s="12">
        <v>41138</v>
      </c>
      <c r="B941" s="14">
        <v>7</v>
      </c>
      <c r="C941" t="s">
        <v>55</v>
      </c>
      <c r="D941" t="s">
        <v>58</v>
      </c>
      <c r="E941" t="str">
        <f t="shared" si="14"/>
        <v>411387Average Per Device100% Cycling</v>
      </c>
      <c r="F941">
        <v>0.69496500000000005</v>
      </c>
      <c r="G941">
        <v>0.67621209999999998</v>
      </c>
      <c r="H941">
        <v>0.6452348</v>
      </c>
      <c r="I941">
        <v>72.267790000000005</v>
      </c>
      <c r="J941">
        <v>-8.5260900000000001E-2</v>
      </c>
      <c r="K941">
        <v>-4.5967399999999999E-2</v>
      </c>
      <c r="L941">
        <v>-1.8752899999999999E-2</v>
      </c>
      <c r="M941">
        <v>8.4617000000000008E-3</v>
      </c>
      <c r="N941">
        <v>4.7755199999999998E-2</v>
      </c>
      <c r="O941">
        <v>-0.1162382</v>
      </c>
      <c r="P941">
        <v>-7.6944700000000005E-2</v>
      </c>
      <c r="Q941">
        <v>-4.9730200000000002E-2</v>
      </c>
      <c r="R941">
        <v>-2.25156E-2</v>
      </c>
      <c r="S941">
        <v>1.6777899999999998E-2</v>
      </c>
    </row>
    <row r="942" spans="1:19">
      <c r="A942" s="12">
        <v>41138</v>
      </c>
      <c r="B942" s="14">
        <v>7</v>
      </c>
      <c r="C942" t="s">
        <v>55</v>
      </c>
      <c r="D942" t="s">
        <v>57</v>
      </c>
      <c r="E942" t="str">
        <f t="shared" si="14"/>
        <v>411387Average Per Device50% Cycling</v>
      </c>
      <c r="F942">
        <v>0.76651040000000004</v>
      </c>
      <c r="G942">
        <v>0.75717029999999996</v>
      </c>
      <c r="H942">
        <v>0.77362699999999995</v>
      </c>
      <c r="I942">
        <v>72.536869999999993</v>
      </c>
      <c r="J942">
        <v>-8.6768999999999999E-2</v>
      </c>
      <c r="K942">
        <v>-4.1023400000000002E-2</v>
      </c>
      <c r="L942">
        <v>-9.3401000000000005E-3</v>
      </c>
      <c r="M942">
        <v>2.2343200000000001E-2</v>
      </c>
      <c r="N942">
        <v>6.8088800000000005E-2</v>
      </c>
      <c r="O942">
        <v>-7.0312200000000005E-2</v>
      </c>
      <c r="P942">
        <v>-2.4566600000000001E-2</v>
      </c>
      <c r="Q942">
        <v>7.1167000000000001E-3</v>
      </c>
      <c r="R942">
        <v>3.8799899999999998E-2</v>
      </c>
      <c r="S942">
        <v>8.4545599999999999E-2</v>
      </c>
    </row>
    <row r="943" spans="1:19">
      <c r="A943" s="12">
        <v>41138</v>
      </c>
      <c r="B943" s="14">
        <v>7</v>
      </c>
      <c r="C943" t="s">
        <v>55</v>
      </c>
      <c r="D943" t="s">
        <v>52</v>
      </c>
      <c r="E943" t="str">
        <f t="shared" si="14"/>
        <v>411387Average Per DeviceAll</v>
      </c>
      <c r="F943">
        <v>0.72859130000000005</v>
      </c>
      <c r="G943">
        <v>0.71426239999999996</v>
      </c>
      <c r="H943">
        <v>0.70557919999999996</v>
      </c>
      <c r="I943">
        <v>72.394260000000003</v>
      </c>
      <c r="J943">
        <v>-8.5969699999999996E-2</v>
      </c>
      <c r="K943">
        <v>-4.3643700000000001E-2</v>
      </c>
      <c r="L943">
        <v>-1.43289E-2</v>
      </c>
      <c r="M943">
        <v>1.4985999999999999E-2</v>
      </c>
      <c r="N943">
        <v>5.7312000000000002E-2</v>
      </c>
      <c r="O943">
        <v>-9.4653000000000001E-2</v>
      </c>
      <c r="P943">
        <v>-5.2326999999999999E-2</v>
      </c>
      <c r="Q943">
        <v>-2.30122E-2</v>
      </c>
      <c r="R943">
        <v>6.3026999999999996E-3</v>
      </c>
      <c r="S943">
        <v>4.8628699999999997E-2</v>
      </c>
    </row>
    <row r="944" spans="1:19">
      <c r="A944" s="12">
        <v>41138</v>
      </c>
      <c r="B944" s="14">
        <v>7</v>
      </c>
      <c r="C944" t="s">
        <v>54</v>
      </c>
      <c r="D944" t="s">
        <v>58</v>
      </c>
      <c r="E944" t="str">
        <f t="shared" si="14"/>
        <v>411387Average Per Premise100% Cycling</v>
      </c>
      <c r="F944">
        <v>0.82262590000000002</v>
      </c>
      <c r="G944">
        <v>0.80042820000000003</v>
      </c>
      <c r="H944">
        <v>0.76376060000000001</v>
      </c>
      <c r="I944">
        <v>72.267790000000005</v>
      </c>
      <c r="J944">
        <v>-8.8705800000000001E-2</v>
      </c>
      <c r="K944">
        <v>-4.9412299999999999E-2</v>
      </c>
      <c r="L944">
        <v>-2.2197700000000001E-2</v>
      </c>
      <c r="M944">
        <v>5.0168000000000001E-3</v>
      </c>
      <c r="N944">
        <v>4.4310299999999997E-2</v>
      </c>
      <c r="O944">
        <v>-0.1253734</v>
      </c>
      <c r="P944">
        <v>-8.6079900000000001E-2</v>
      </c>
      <c r="Q944">
        <v>-5.8865300000000002E-2</v>
      </c>
      <c r="R944">
        <v>-3.16508E-2</v>
      </c>
      <c r="S944">
        <v>7.6426999999999997E-3</v>
      </c>
    </row>
    <row r="945" spans="1:19">
      <c r="A945" s="12">
        <v>41138</v>
      </c>
      <c r="B945" s="14">
        <v>7</v>
      </c>
      <c r="C945" t="s">
        <v>54</v>
      </c>
      <c r="D945" t="s">
        <v>57</v>
      </c>
      <c r="E945" t="str">
        <f t="shared" si="14"/>
        <v>411387Average Per Premise50% Cycling</v>
      </c>
      <c r="F945">
        <v>0.89279739999999996</v>
      </c>
      <c r="G945">
        <v>0.88191850000000005</v>
      </c>
      <c r="H945">
        <v>0.90108659999999996</v>
      </c>
      <c r="I945">
        <v>72.536869999999993</v>
      </c>
      <c r="J945">
        <v>-8.8307800000000006E-2</v>
      </c>
      <c r="K945">
        <v>-4.2562200000000001E-2</v>
      </c>
      <c r="L945">
        <v>-1.08789E-2</v>
      </c>
      <c r="M945">
        <v>2.0804300000000001E-2</v>
      </c>
      <c r="N945">
        <v>6.6549999999999998E-2</v>
      </c>
      <c r="O945">
        <v>-6.9139699999999998E-2</v>
      </c>
      <c r="P945">
        <v>-2.3394100000000001E-2</v>
      </c>
      <c r="Q945">
        <v>8.2892E-3</v>
      </c>
      <c r="R945">
        <v>3.9972500000000001E-2</v>
      </c>
      <c r="S945">
        <v>8.5718100000000005E-2</v>
      </c>
    </row>
    <row r="946" spans="1:19">
      <c r="A946" s="12">
        <v>41138</v>
      </c>
      <c r="B946" s="14">
        <v>7</v>
      </c>
      <c r="C946" t="s">
        <v>54</v>
      </c>
      <c r="D946" t="s">
        <v>52</v>
      </c>
      <c r="E946" t="str">
        <f t="shared" si="14"/>
        <v>411387Average Per PremiseAll</v>
      </c>
      <c r="F946">
        <v>0.85560650000000005</v>
      </c>
      <c r="G946">
        <v>0.83872860000000005</v>
      </c>
      <c r="H946">
        <v>0.82830389999999998</v>
      </c>
      <c r="I946">
        <v>72.394260000000003</v>
      </c>
      <c r="J946">
        <v>-8.8518700000000006E-2</v>
      </c>
      <c r="K946">
        <v>-4.6192700000000003E-2</v>
      </c>
      <c r="L946">
        <v>-1.6877900000000001E-2</v>
      </c>
      <c r="M946">
        <v>1.2437E-2</v>
      </c>
      <c r="N946">
        <v>5.4762999999999999E-2</v>
      </c>
      <c r="O946">
        <v>-9.8943500000000004E-2</v>
      </c>
      <c r="P946">
        <v>-5.6617500000000001E-2</v>
      </c>
      <c r="Q946">
        <v>-2.7302699999999999E-2</v>
      </c>
      <c r="R946">
        <v>2.0122E-3</v>
      </c>
      <c r="S946">
        <v>4.4338200000000001E-2</v>
      </c>
    </row>
    <row r="947" spans="1:19">
      <c r="A947" s="12">
        <v>41138</v>
      </c>
      <c r="B947" s="14">
        <v>7</v>
      </c>
      <c r="C947" t="s">
        <v>56</v>
      </c>
      <c r="D947" t="s">
        <v>58</v>
      </c>
      <c r="E947" t="str">
        <f t="shared" si="14"/>
        <v>411387Average Per Ton100% Cycling</v>
      </c>
      <c r="F947">
        <v>0.1921804</v>
      </c>
      <c r="G947">
        <v>0.18699460000000001</v>
      </c>
      <c r="H947">
        <v>0.17842839999999999</v>
      </c>
      <c r="I947">
        <v>72.267790000000005</v>
      </c>
      <c r="J947">
        <v>-7.1693900000000005E-2</v>
      </c>
      <c r="K947">
        <v>-3.2400400000000003E-2</v>
      </c>
      <c r="L947">
        <v>-5.1858E-3</v>
      </c>
      <c r="M947">
        <v>2.2028800000000001E-2</v>
      </c>
      <c r="N947">
        <v>6.1322300000000003E-2</v>
      </c>
      <c r="O947">
        <v>-8.0260100000000001E-2</v>
      </c>
      <c r="P947">
        <v>-4.0966599999999999E-2</v>
      </c>
      <c r="Q947">
        <v>-1.3752E-2</v>
      </c>
      <c r="R947">
        <v>1.3462500000000001E-2</v>
      </c>
      <c r="S947">
        <v>5.2755999999999997E-2</v>
      </c>
    </row>
    <row r="948" spans="1:19">
      <c r="A948" s="12">
        <v>41138</v>
      </c>
      <c r="B948" s="14">
        <v>7</v>
      </c>
      <c r="C948" t="s">
        <v>56</v>
      </c>
      <c r="D948" t="s">
        <v>57</v>
      </c>
      <c r="E948" t="str">
        <f t="shared" si="14"/>
        <v>411387Average Per Ton50% Cycling</v>
      </c>
      <c r="F948">
        <v>0.2208299</v>
      </c>
      <c r="G948">
        <v>0.218139</v>
      </c>
      <c r="H948">
        <v>0.2228802</v>
      </c>
      <c r="I948">
        <v>72.536869999999993</v>
      </c>
      <c r="J948">
        <v>-8.0119700000000002E-2</v>
      </c>
      <c r="K948">
        <v>-3.4374099999999998E-2</v>
      </c>
      <c r="L948">
        <v>-2.6909E-3</v>
      </c>
      <c r="M948">
        <v>2.8992400000000002E-2</v>
      </c>
      <c r="N948">
        <v>7.4737999999999999E-2</v>
      </c>
      <c r="O948">
        <v>-7.5378600000000004E-2</v>
      </c>
      <c r="P948">
        <v>-2.9633E-2</v>
      </c>
      <c r="Q948">
        <v>2.0503000000000001E-3</v>
      </c>
      <c r="R948">
        <v>3.3733600000000002E-2</v>
      </c>
      <c r="S948">
        <v>7.94792E-2</v>
      </c>
    </row>
    <row r="949" spans="1:19">
      <c r="A949" s="12">
        <v>41138</v>
      </c>
      <c r="B949" s="14">
        <v>7</v>
      </c>
      <c r="C949" t="s">
        <v>56</v>
      </c>
      <c r="D949" t="s">
        <v>52</v>
      </c>
      <c r="E949" t="str">
        <f t="shared" si="14"/>
        <v>411387Average Per TonAll</v>
      </c>
      <c r="F949">
        <v>0.20564569999999999</v>
      </c>
      <c r="G949">
        <v>0.20163249999999999</v>
      </c>
      <c r="H949">
        <v>0.19932069999999999</v>
      </c>
      <c r="I949">
        <v>72.394260000000003</v>
      </c>
      <c r="J949">
        <v>-7.5653999999999999E-2</v>
      </c>
      <c r="K949">
        <v>-3.3328000000000003E-2</v>
      </c>
      <c r="L949">
        <v>-4.0131999999999998E-3</v>
      </c>
      <c r="M949">
        <v>2.53017E-2</v>
      </c>
      <c r="N949">
        <v>6.7627699999999999E-2</v>
      </c>
      <c r="O949">
        <v>-7.7965800000000002E-2</v>
      </c>
      <c r="P949">
        <v>-3.5639799999999999E-2</v>
      </c>
      <c r="Q949">
        <v>-6.3248999999999996E-3</v>
      </c>
      <c r="R949">
        <v>2.2989900000000001E-2</v>
      </c>
      <c r="S949">
        <v>6.5315899999999996E-2</v>
      </c>
    </row>
    <row r="950" spans="1:19">
      <c r="A950" s="12">
        <v>41138</v>
      </c>
      <c r="B950" s="14">
        <v>8</v>
      </c>
      <c r="C950" t="s">
        <v>63</v>
      </c>
      <c r="D950" t="s">
        <v>58</v>
      </c>
      <c r="E950" t="str">
        <f t="shared" si="14"/>
        <v>411388Aggregate100% Cycling</v>
      </c>
      <c r="F950">
        <v>10.97616</v>
      </c>
      <c r="G950">
        <v>10.798640000000001</v>
      </c>
      <c r="H950">
        <v>10.30396</v>
      </c>
      <c r="I950">
        <v>77.360579999999999</v>
      </c>
      <c r="J950">
        <v>-1.1643920000000001</v>
      </c>
      <c r="K950">
        <v>-0.58133670000000004</v>
      </c>
      <c r="L950">
        <v>-0.17751430000000001</v>
      </c>
      <c r="M950">
        <v>0.22630810000000001</v>
      </c>
      <c r="N950">
        <v>0.80936359999999996</v>
      </c>
      <c r="O950">
        <v>-1.6590769999999999</v>
      </c>
      <c r="P950">
        <v>-1.076022</v>
      </c>
      <c r="Q950">
        <v>-0.6721992</v>
      </c>
      <c r="R950">
        <v>-0.26837680000000003</v>
      </c>
      <c r="S950">
        <v>0.31467859999999998</v>
      </c>
    </row>
    <row r="951" spans="1:19">
      <c r="A951" s="12">
        <v>41138</v>
      </c>
      <c r="B951" s="14">
        <v>8</v>
      </c>
      <c r="C951" t="s">
        <v>63</v>
      </c>
      <c r="D951" t="s">
        <v>57</v>
      </c>
      <c r="E951" t="str">
        <f t="shared" si="14"/>
        <v>411388Aggregate50% Cycling</v>
      </c>
      <c r="F951">
        <v>11.11763</v>
      </c>
      <c r="G951">
        <v>10.786289999999999</v>
      </c>
      <c r="H951">
        <v>11.02073</v>
      </c>
      <c r="I951">
        <v>77.445430000000002</v>
      </c>
      <c r="J951">
        <v>-1.3118970000000001</v>
      </c>
      <c r="K951">
        <v>-0.73257609999999995</v>
      </c>
      <c r="L951">
        <v>-0.33134019999999997</v>
      </c>
      <c r="M951">
        <v>6.9895700000000005E-2</v>
      </c>
      <c r="N951">
        <v>0.64921660000000003</v>
      </c>
      <c r="O951">
        <v>-1.077461</v>
      </c>
      <c r="P951">
        <v>-0.49814049999999999</v>
      </c>
      <c r="Q951">
        <v>-9.6904599999999994E-2</v>
      </c>
      <c r="R951">
        <v>0.30433130000000003</v>
      </c>
      <c r="S951">
        <v>0.8836522</v>
      </c>
    </row>
    <row r="952" spans="1:19">
      <c r="A952" s="12">
        <v>41138</v>
      </c>
      <c r="B952" s="14">
        <v>8</v>
      </c>
      <c r="C952" t="s">
        <v>63</v>
      </c>
      <c r="D952" t="s">
        <v>52</v>
      </c>
      <c r="E952" t="str">
        <f t="shared" si="14"/>
        <v>411388AggregateAll</v>
      </c>
      <c r="F952">
        <v>22.108039999999999</v>
      </c>
      <c r="G952">
        <v>21.597560000000001</v>
      </c>
      <c r="H952">
        <v>21.343430000000001</v>
      </c>
      <c r="I952">
        <v>77.400459999999995</v>
      </c>
      <c r="J952">
        <v>-2.4790190000000001</v>
      </c>
      <c r="K952">
        <v>-1.3159890000000001</v>
      </c>
      <c r="L952">
        <v>-0.51047799999999999</v>
      </c>
      <c r="M952">
        <v>0.29503289999999999</v>
      </c>
      <c r="N952">
        <v>1.4580630000000001</v>
      </c>
      <c r="O952">
        <v>-2.7331490000000001</v>
      </c>
      <c r="P952">
        <v>-1.570119</v>
      </c>
      <c r="Q952">
        <v>-0.76460830000000002</v>
      </c>
      <c r="R952">
        <v>4.0902599999999997E-2</v>
      </c>
      <c r="S952">
        <v>1.2039329999999999</v>
      </c>
    </row>
    <row r="953" spans="1:19">
      <c r="A953" s="12">
        <v>41138</v>
      </c>
      <c r="B953" s="14">
        <v>8</v>
      </c>
      <c r="C953" t="s">
        <v>55</v>
      </c>
      <c r="D953" t="s">
        <v>58</v>
      </c>
      <c r="E953" t="str">
        <f t="shared" si="14"/>
        <v>411388Average Per Device100% Cycling</v>
      </c>
      <c r="F953">
        <v>0.75696330000000001</v>
      </c>
      <c r="G953">
        <v>0.74472119999999997</v>
      </c>
      <c r="H953">
        <v>0.71060559999999995</v>
      </c>
      <c r="I953">
        <v>77.360579999999999</v>
      </c>
      <c r="J953">
        <v>-9.28036E-2</v>
      </c>
      <c r="K953">
        <v>-4.5207200000000003E-2</v>
      </c>
      <c r="L953">
        <v>-1.2242100000000001E-2</v>
      </c>
      <c r="M953">
        <v>2.0722999999999998E-2</v>
      </c>
      <c r="N953">
        <v>6.8319299999999999E-2</v>
      </c>
      <c r="O953">
        <v>-0.12691920000000001</v>
      </c>
      <c r="P953">
        <v>-7.9322799999999999E-2</v>
      </c>
      <c r="Q953">
        <v>-4.6357799999999998E-2</v>
      </c>
      <c r="R953">
        <v>-1.33927E-2</v>
      </c>
      <c r="S953">
        <v>3.4203699999999997E-2</v>
      </c>
    </row>
    <row r="954" spans="1:19">
      <c r="A954" s="12">
        <v>41138</v>
      </c>
      <c r="B954" s="14">
        <v>8</v>
      </c>
      <c r="C954" t="s">
        <v>55</v>
      </c>
      <c r="D954" t="s">
        <v>57</v>
      </c>
      <c r="E954" t="str">
        <f t="shared" si="14"/>
        <v>411388Average Per Device50% Cycling</v>
      </c>
      <c r="F954">
        <v>0.8938971</v>
      </c>
      <c r="G954">
        <v>0.86725609999999997</v>
      </c>
      <c r="H954">
        <v>0.88610560000000005</v>
      </c>
      <c r="I954">
        <v>77.445430000000002</v>
      </c>
      <c r="J954">
        <v>-0.1184706</v>
      </c>
      <c r="K954">
        <v>-6.4216899999999993E-2</v>
      </c>
      <c r="L954">
        <v>-2.6641000000000001E-2</v>
      </c>
      <c r="M954">
        <v>1.0935E-2</v>
      </c>
      <c r="N954">
        <v>6.5188700000000002E-2</v>
      </c>
      <c r="O954">
        <v>-9.9621100000000004E-2</v>
      </c>
      <c r="P954">
        <v>-4.5367400000000002E-2</v>
      </c>
      <c r="Q954">
        <v>-7.7914999999999998E-3</v>
      </c>
      <c r="R954">
        <v>2.9784499999999998E-2</v>
      </c>
      <c r="S954">
        <v>8.4038199999999993E-2</v>
      </c>
    </row>
    <row r="955" spans="1:19">
      <c r="A955" s="12">
        <v>41138</v>
      </c>
      <c r="B955" s="14">
        <v>8</v>
      </c>
      <c r="C955" t="s">
        <v>55</v>
      </c>
      <c r="D955" t="s">
        <v>52</v>
      </c>
      <c r="E955" t="str">
        <f t="shared" si="14"/>
        <v>411388Average Per DeviceAll</v>
      </c>
      <c r="F955">
        <v>0.8213222</v>
      </c>
      <c r="G955">
        <v>0.80231260000000004</v>
      </c>
      <c r="H955">
        <v>0.79309059999999998</v>
      </c>
      <c r="I955">
        <v>77.400459999999995</v>
      </c>
      <c r="J955">
        <v>-0.1048671</v>
      </c>
      <c r="K955">
        <v>-5.4141799999999997E-2</v>
      </c>
      <c r="L955">
        <v>-1.9009600000000001E-2</v>
      </c>
      <c r="M955">
        <v>1.6122600000000001E-2</v>
      </c>
      <c r="N955">
        <v>6.6847900000000002E-2</v>
      </c>
      <c r="O955">
        <v>-0.1140891</v>
      </c>
      <c r="P955">
        <v>-6.3363799999999998E-2</v>
      </c>
      <c r="Q955">
        <v>-2.8231599999999999E-2</v>
      </c>
      <c r="R955">
        <v>6.9005999999999998E-3</v>
      </c>
      <c r="S955">
        <v>5.7625900000000001E-2</v>
      </c>
    </row>
    <row r="956" spans="1:19">
      <c r="A956" s="12">
        <v>41138</v>
      </c>
      <c r="B956" s="14">
        <v>8</v>
      </c>
      <c r="C956" t="s">
        <v>54</v>
      </c>
      <c r="D956" t="s">
        <v>58</v>
      </c>
      <c r="E956" t="str">
        <f t="shared" si="14"/>
        <v>411388Average Per Premise100% Cycling</v>
      </c>
      <c r="F956">
        <v>0.89601299999999995</v>
      </c>
      <c r="G956">
        <v>0.88152200000000003</v>
      </c>
      <c r="H956">
        <v>0.84113959999999999</v>
      </c>
      <c r="I956">
        <v>77.360579999999999</v>
      </c>
      <c r="J956">
        <v>-9.5052399999999995E-2</v>
      </c>
      <c r="K956">
        <v>-4.7456100000000001E-2</v>
      </c>
      <c r="L956">
        <v>-1.4491E-2</v>
      </c>
      <c r="M956">
        <v>1.84741E-2</v>
      </c>
      <c r="N956">
        <v>6.6070500000000004E-2</v>
      </c>
      <c r="O956">
        <v>-0.1354349</v>
      </c>
      <c r="P956">
        <v>-8.78385E-2</v>
      </c>
      <c r="Q956">
        <v>-5.4873400000000003E-2</v>
      </c>
      <c r="R956">
        <v>-2.1908299999999999E-2</v>
      </c>
      <c r="S956">
        <v>2.5688099999999998E-2</v>
      </c>
    </row>
    <row r="957" spans="1:19">
      <c r="A957" s="12">
        <v>41138</v>
      </c>
      <c r="B957" s="14">
        <v>8</v>
      </c>
      <c r="C957" t="s">
        <v>54</v>
      </c>
      <c r="D957" t="s">
        <v>57</v>
      </c>
      <c r="E957" t="str">
        <f t="shared" si="14"/>
        <v>411388Average Per Premise50% Cycling</v>
      </c>
      <c r="F957">
        <v>1.041172</v>
      </c>
      <c r="G957">
        <v>1.0101420000000001</v>
      </c>
      <c r="H957">
        <v>1.032097</v>
      </c>
      <c r="I957">
        <v>77.445430000000002</v>
      </c>
      <c r="J957">
        <v>-0.12285980000000001</v>
      </c>
      <c r="K957">
        <v>-6.8606100000000003E-2</v>
      </c>
      <c r="L957">
        <v>-3.1030200000000001E-2</v>
      </c>
      <c r="M957">
        <v>6.5458000000000001E-3</v>
      </c>
      <c r="N957">
        <v>6.0799499999999999E-2</v>
      </c>
      <c r="O957">
        <v>-0.1009048</v>
      </c>
      <c r="P957">
        <v>-4.6651100000000001E-2</v>
      </c>
      <c r="Q957">
        <v>-9.0752000000000003E-3</v>
      </c>
      <c r="R957">
        <v>2.85008E-2</v>
      </c>
      <c r="S957">
        <v>8.2754499999999995E-2</v>
      </c>
    </row>
    <row r="958" spans="1:19">
      <c r="A958" s="12">
        <v>41138</v>
      </c>
      <c r="B958" s="14">
        <v>8</v>
      </c>
      <c r="C958" t="s">
        <v>54</v>
      </c>
      <c r="D958" t="s">
        <v>52</v>
      </c>
      <c r="E958" t="str">
        <f t="shared" si="14"/>
        <v>411388Average Per PremiseAll</v>
      </c>
      <c r="F958">
        <v>0.96423760000000003</v>
      </c>
      <c r="G958">
        <v>0.94197319999999995</v>
      </c>
      <c r="H958">
        <v>0.93088939999999998</v>
      </c>
      <c r="I958">
        <v>77.400459999999995</v>
      </c>
      <c r="J958">
        <v>-0.10812190000000001</v>
      </c>
      <c r="K958">
        <v>-5.7396599999999999E-2</v>
      </c>
      <c r="L958">
        <v>-2.22644E-2</v>
      </c>
      <c r="M958">
        <v>1.28678E-2</v>
      </c>
      <c r="N958">
        <v>6.35931E-2</v>
      </c>
      <c r="O958">
        <v>-0.1192057</v>
      </c>
      <c r="P958">
        <v>-6.8480399999999997E-2</v>
      </c>
      <c r="Q958">
        <v>-3.3348200000000001E-2</v>
      </c>
      <c r="R958">
        <v>1.784E-3</v>
      </c>
      <c r="S958">
        <v>5.2509300000000002E-2</v>
      </c>
    </row>
    <row r="959" spans="1:19">
      <c r="A959" s="12">
        <v>41138</v>
      </c>
      <c r="B959" s="14">
        <v>8</v>
      </c>
      <c r="C959" t="s">
        <v>56</v>
      </c>
      <c r="D959" t="s">
        <v>58</v>
      </c>
      <c r="E959" t="str">
        <f t="shared" si="14"/>
        <v>411388Average Per Ton100% Cycling</v>
      </c>
      <c r="F959">
        <v>0.20932500000000001</v>
      </c>
      <c r="G959">
        <v>0.2059396</v>
      </c>
      <c r="H959">
        <v>0.1965056</v>
      </c>
      <c r="I959">
        <v>77.360579999999999</v>
      </c>
      <c r="J959">
        <v>-8.3946800000000002E-2</v>
      </c>
      <c r="K959">
        <v>-3.6350399999999998E-2</v>
      </c>
      <c r="L959">
        <v>-3.3854000000000002E-3</v>
      </c>
      <c r="M959">
        <v>2.95797E-2</v>
      </c>
      <c r="N959">
        <v>7.7176099999999997E-2</v>
      </c>
      <c r="O959">
        <v>-9.3380900000000003E-2</v>
      </c>
      <c r="P959">
        <v>-4.5784499999999999E-2</v>
      </c>
      <c r="Q959">
        <v>-1.28194E-2</v>
      </c>
      <c r="R959">
        <v>2.0145699999999999E-2</v>
      </c>
      <c r="S959">
        <v>6.7741999999999997E-2</v>
      </c>
    </row>
    <row r="960" spans="1:19">
      <c r="A960" s="12">
        <v>41138</v>
      </c>
      <c r="B960" s="14">
        <v>8</v>
      </c>
      <c r="C960" t="s">
        <v>56</v>
      </c>
      <c r="D960" t="s">
        <v>57</v>
      </c>
      <c r="E960" t="str">
        <f t="shared" si="14"/>
        <v>411388Average Per Ton50% Cycling</v>
      </c>
      <c r="F960">
        <v>0.25752960000000003</v>
      </c>
      <c r="G960">
        <v>0.24985450000000001</v>
      </c>
      <c r="H960">
        <v>0.25528499999999998</v>
      </c>
      <c r="I960">
        <v>77.445430000000002</v>
      </c>
      <c r="J960">
        <v>-9.9504800000000004E-2</v>
      </c>
      <c r="K960">
        <v>-4.5251100000000002E-2</v>
      </c>
      <c r="L960">
        <v>-7.6752000000000001E-3</v>
      </c>
      <c r="M960">
        <v>2.9900800000000002E-2</v>
      </c>
      <c r="N960">
        <v>8.4154499999999993E-2</v>
      </c>
      <c r="O960">
        <v>-9.40743E-2</v>
      </c>
      <c r="P960">
        <v>-3.9820599999999998E-2</v>
      </c>
      <c r="Q960">
        <v>-2.2447000000000001E-3</v>
      </c>
      <c r="R960">
        <v>3.5331300000000003E-2</v>
      </c>
      <c r="S960">
        <v>8.9584999999999998E-2</v>
      </c>
    </row>
    <row r="961" spans="1:19">
      <c r="A961" s="12">
        <v>41138</v>
      </c>
      <c r="B961" s="14">
        <v>8</v>
      </c>
      <c r="C961" t="s">
        <v>56</v>
      </c>
      <c r="D961" t="s">
        <v>52</v>
      </c>
      <c r="E961" t="str">
        <f t="shared" si="14"/>
        <v>411388Average Per TonAll</v>
      </c>
      <c r="F961">
        <v>0.2319812</v>
      </c>
      <c r="G961">
        <v>0.22657959999999999</v>
      </c>
      <c r="H961">
        <v>0.2241319</v>
      </c>
      <c r="I961">
        <v>77.400459999999995</v>
      </c>
      <c r="J961">
        <v>-9.1259099999999996E-2</v>
      </c>
      <c r="K961">
        <v>-4.0533800000000002E-2</v>
      </c>
      <c r="L961">
        <v>-5.4016000000000003E-3</v>
      </c>
      <c r="M961">
        <v>2.9730599999999999E-2</v>
      </c>
      <c r="N961">
        <v>8.0455899999999997E-2</v>
      </c>
      <c r="O961">
        <v>-9.3706800000000007E-2</v>
      </c>
      <c r="P961">
        <v>-4.2981499999999999E-2</v>
      </c>
      <c r="Q961">
        <v>-7.8493E-3</v>
      </c>
      <c r="R961">
        <v>2.7282899999999999E-2</v>
      </c>
      <c r="S961">
        <v>7.80082E-2</v>
      </c>
    </row>
    <row r="962" spans="1:19">
      <c r="A962" s="12">
        <v>41138</v>
      </c>
      <c r="B962" s="14">
        <v>9</v>
      </c>
      <c r="C962" t="s">
        <v>63</v>
      </c>
      <c r="D962" t="s">
        <v>58</v>
      </c>
      <c r="E962" t="str">
        <f t="shared" si="14"/>
        <v>411389Aggregate100% Cycling</v>
      </c>
      <c r="F962">
        <v>12.903040000000001</v>
      </c>
      <c r="G962">
        <v>12.1309</v>
      </c>
      <c r="H962">
        <v>11.575189999999999</v>
      </c>
      <c r="I962">
        <v>81.601429999999993</v>
      </c>
      <c r="J962">
        <v>-2.021172</v>
      </c>
      <c r="K962">
        <v>-1.2832330000000001</v>
      </c>
      <c r="L962" s="1">
        <v>-0.77213949999999998</v>
      </c>
      <c r="M962" s="1">
        <v>-0.26104559999999999</v>
      </c>
      <c r="N962">
        <v>0.47689290000000001</v>
      </c>
      <c r="O962">
        <v>-2.5768879999999998</v>
      </c>
      <c r="P962">
        <v>-1.8389489999999999</v>
      </c>
      <c r="Q962">
        <v>-1.327855</v>
      </c>
      <c r="R962">
        <v>-0.81676139999999997</v>
      </c>
      <c r="S962">
        <v>-7.8823000000000004E-2</v>
      </c>
    </row>
    <row r="963" spans="1:19">
      <c r="A963" s="12">
        <v>41138</v>
      </c>
      <c r="B963" s="14">
        <v>9</v>
      </c>
      <c r="C963" t="s">
        <v>63</v>
      </c>
      <c r="D963" t="s">
        <v>57</v>
      </c>
      <c r="E963" t="str">
        <f t="shared" ref="E963:E1026" si="15">CONCATENATE(A963,B963,C963,D963)</f>
        <v>411389Aggregate50% Cycling</v>
      </c>
      <c r="F963">
        <v>12.06636</v>
      </c>
      <c r="G963">
        <v>12.179320000000001</v>
      </c>
      <c r="H963">
        <v>12.444039999999999</v>
      </c>
      <c r="I963">
        <v>81.785269999999997</v>
      </c>
      <c r="J963">
        <v>-1.058173</v>
      </c>
      <c r="K963">
        <v>-0.3662589</v>
      </c>
      <c r="L963" s="1">
        <v>0.11295860000000001</v>
      </c>
      <c r="M963" s="1">
        <v>0.59217609999999998</v>
      </c>
      <c r="N963">
        <v>1.28409</v>
      </c>
      <c r="O963">
        <v>-0.79345960000000004</v>
      </c>
      <c r="P963">
        <v>-0.1015456</v>
      </c>
      <c r="Q963">
        <v>0.3776719</v>
      </c>
      <c r="R963">
        <v>0.85688940000000002</v>
      </c>
      <c r="S963">
        <v>1.5488029999999999</v>
      </c>
    </row>
    <row r="964" spans="1:19">
      <c r="A964" s="12">
        <v>41138</v>
      </c>
      <c r="B964" s="14">
        <v>9</v>
      </c>
      <c r="C964" t="s">
        <v>63</v>
      </c>
      <c r="D964" t="s">
        <v>52</v>
      </c>
      <c r="E964" t="str">
        <f t="shared" si="15"/>
        <v>411389AggregateAll</v>
      </c>
      <c r="F964">
        <v>24.976929999999999</v>
      </c>
      <c r="G964">
        <v>24.32498</v>
      </c>
      <c r="H964">
        <v>24.040859999999999</v>
      </c>
      <c r="I964">
        <v>81.687839999999994</v>
      </c>
      <c r="J964">
        <v>-3.0728759999999999</v>
      </c>
      <c r="K964">
        <v>-1.642577</v>
      </c>
      <c r="L964" s="1">
        <v>-0.65195519999999996</v>
      </c>
      <c r="M964" s="1">
        <v>0.33866610000000003</v>
      </c>
      <c r="N964">
        <v>1.768966</v>
      </c>
      <c r="O964">
        <v>-3.3569930000000001</v>
      </c>
      <c r="P964">
        <v>-1.926693</v>
      </c>
      <c r="Q964">
        <v>-0.9360714</v>
      </c>
      <c r="R964">
        <v>5.4550000000000001E-2</v>
      </c>
      <c r="S964">
        <v>1.48485</v>
      </c>
    </row>
    <row r="965" spans="1:19">
      <c r="A965" s="12">
        <v>41138</v>
      </c>
      <c r="B965" s="14">
        <v>9</v>
      </c>
      <c r="C965" t="s">
        <v>55</v>
      </c>
      <c r="D965" t="s">
        <v>58</v>
      </c>
      <c r="E965" t="str">
        <f t="shared" si="15"/>
        <v>411389Average Per Device100% Cycling</v>
      </c>
      <c r="F965">
        <v>0.88984940000000001</v>
      </c>
      <c r="G965">
        <v>0.83659930000000005</v>
      </c>
      <c r="H965">
        <v>0.79827479999999995</v>
      </c>
      <c r="I965">
        <v>81.601429999999993</v>
      </c>
      <c r="J965">
        <v>-0.15521190000000001</v>
      </c>
      <c r="K965">
        <v>-9.4972000000000001E-2</v>
      </c>
      <c r="L965" s="1">
        <v>-5.3250100000000002E-2</v>
      </c>
      <c r="M965" s="1">
        <v>-1.1528099999999999E-2</v>
      </c>
      <c r="N965">
        <v>4.87118E-2</v>
      </c>
      <c r="O965">
        <v>-0.1935364</v>
      </c>
      <c r="P965">
        <v>-0.13329659999999999</v>
      </c>
      <c r="Q965">
        <v>-9.1574600000000006E-2</v>
      </c>
      <c r="R965">
        <v>-4.98527E-2</v>
      </c>
      <c r="S965">
        <v>1.0387199999999999E-2</v>
      </c>
    </row>
    <row r="966" spans="1:19">
      <c r="A966" s="12">
        <v>41138</v>
      </c>
      <c r="B966" s="14">
        <v>9</v>
      </c>
      <c r="C966" t="s">
        <v>55</v>
      </c>
      <c r="D966" t="s">
        <v>57</v>
      </c>
      <c r="E966" t="str">
        <f t="shared" si="15"/>
        <v>411389Average Per Device50% Cycling</v>
      </c>
      <c r="F966">
        <v>0.9701784</v>
      </c>
      <c r="G966">
        <v>0.97926069999999998</v>
      </c>
      <c r="H966">
        <v>1.000545</v>
      </c>
      <c r="I966">
        <v>81.785269999999997</v>
      </c>
      <c r="J966">
        <v>-0.1005948</v>
      </c>
      <c r="K966">
        <v>-3.5796700000000001E-2</v>
      </c>
      <c r="L966" s="1">
        <v>9.0822999999999997E-3</v>
      </c>
      <c r="M966" s="1">
        <v>5.3961200000000001E-2</v>
      </c>
      <c r="N966">
        <v>0.1187593</v>
      </c>
      <c r="O966">
        <v>-7.9310900000000004E-2</v>
      </c>
      <c r="P966">
        <v>-1.4512799999999999E-2</v>
      </c>
      <c r="Q966">
        <v>3.03661E-2</v>
      </c>
      <c r="R966">
        <v>7.5245099999999995E-2</v>
      </c>
      <c r="S966">
        <v>0.14004320000000001</v>
      </c>
    </row>
    <row r="967" spans="1:19">
      <c r="A967" s="12">
        <v>41138</v>
      </c>
      <c r="B967" s="14">
        <v>9</v>
      </c>
      <c r="C967" t="s">
        <v>55</v>
      </c>
      <c r="D967" t="s">
        <v>52</v>
      </c>
      <c r="E967" t="str">
        <f t="shared" si="15"/>
        <v>411389Average Per DeviceAll</v>
      </c>
      <c r="F967">
        <v>0.92760399999999998</v>
      </c>
      <c r="G967">
        <v>0.90365019999999996</v>
      </c>
      <c r="H967">
        <v>0.89334159999999996</v>
      </c>
      <c r="I967">
        <v>81.687839999999994</v>
      </c>
      <c r="J967">
        <v>-0.12954189999999999</v>
      </c>
      <c r="K967">
        <v>-6.71596E-2</v>
      </c>
      <c r="L967" s="1">
        <v>-2.39539E-2</v>
      </c>
      <c r="M967" s="1">
        <v>1.9251899999999999E-2</v>
      </c>
      <c r="N967">
        <v>8.1634100000000001E-2</v>
      </c>
      <c r="O967">
        <v>-0.13985040000000001</v>
      </c>
      <c r="P967">
        <v>-7.7468200000000001E-2</v>
      </c>
      <c r="Q967">
        <v>-3.4262500000000001E-2</v>
      </c>
      <c r="R967">
        <v>8.9432999999999995E-3</v>
      </c>
      <c r="S967">
        <v>7.13255E-2</v>
      </c>
    </row>
    <row r="968" spans="1:19">
      <c r="A968" s="12">
        <v>41138</v>
      </c>
      <c r="B968" s="14">
        <v>9</v>
      </c>
      <c r="C968" t="s">
        <v>54</v>
      </c>
      <c r="D968" t="s">
        <v>58</v>
      </c>
      <c r="E968" t="str">
        <f t="shared" si="15"/>
        <v>411389Average Per Premise100% Cycling</v>
      </c>
      <c r="F968">
        <v>1.0533090000000001</v>
      </c>
      <c r="G968">
        <v>0.99027759999999998</v>
      </c>
      <c r="H968">
        <v>0.94491309999999995</v>
      </c>
      <c r="I968">
        <v>81.601429999999993</v>
      </c>
      <c r="J968">
        <v>-0.16499359999999999</v>
      </c>
      <c r="K968">
        <v>-0.10475370000000001</v>
      </c>
      <c r="L968" s="1">
        <v>-6.3031799999999999E-2</v>
      </c>
      <c r="M968" s="1">
        <v>-2.13098E-2</v>
      </c>
      <c r="N968">
        <v>3.8929999999999999E-2</v>
      </c>
      <c r="O968">
        <v>-0.2103582</v>
      </c>
      <c r="P968">
        <v>-0.15011830000000001</v>
      </c>
      <c r="Q968">
        <v>-0.1083964</v>
      </c>
      <c r="R968">
        <v>-6.6674399999999995E-2</v>
      </c>
      <c r="S968">
        <v>-6.4345000000000001E-3</v>
      </c>
    </row>
    <row r="969" spans="1:19">
      <c r="A969" s="12">
        <v>41138</v>
      </c>
      <c r="B969" s="14">
        <v>9</v>
      </c>
      <c r="C969" t="s">
        <v>54</v>
      </c>
      <c r="D969" t="s">
        <v>57</v>
      </c>
      <c r="E969" t="str">
        <f t="shared" si="15"/>
        <v>411389Average Per Premise50% Cycling</v>
      </c>
      <c r="F969">
        <v>1.1300209999999999</v>
      </c>
      <c r="G969">
        <v>1.1406000000000001</v>
      </c>
      <c r="H969">
        <v>1.1653899999999999</v>
      </c>
      <c r="I969">
        <v>81.785269999999997</v>
      </c>
      <c r="J969">
        <v>-9.9098400000000003E-2</v>
      </c>
      <c r="K969">
        <v>-3.4300299999999999E-2</v>
      </c>
      <c r="L969" s="1">
        <v>1.0578600000000001E-2</v>
      </c>
      <c r="M969" s="1">
        <v>5.5457600000000003E-2</v>
      </c>
      <c r="N969">
        <v>0.12025569999999999</v>
      </c>
      <c r="O969">
        <v>-7.4307899999999996E-2</v>
      </c>
      <c r="P969">
        <v>-9.5098000000000005E-3</v>
      </c>
      <c r="Q969">
        <v>3.5369200000000003E-2</v>
      </c>
      <c r="R969">
        <v>8.0248100000000003E-2</v>
      </c>
      <c r="S969">
        <v>0.14504619999999999</v>
      </c>
    </row>
    <row r="970" spans="1:19">
      <c r="A970" s="12">
        <v>41138</v>
      </c>
      <c r="B970" s="14">
        <v>9</v>
      </c>
      <c r="C970" t="s">
        <v>54</v>
      </c>
      <c r="D970" t="s">
        <v>52</v>
      </c>
      <c r="E970" t="str">
        <f t="shared" si="15"/>
        <v>411389Average Per PremiseAll</v>
      </c>
      <c r="F970">
        <v>1.089364</v>
      </c>
      <c r="G970">
        <v>1.060929</v>
      </c>
      <c r="H970">
        <v>1.0485370000000001</v>
      </c>
      <c r="I970">
        <v>81.687839999999994</v>
      </c>
      <c r="J970">
        <v>-0.1340229</v>
      </c>
      <c r="K970">
        <v>-7.1640599999999999E-2</v>
      </c>
      <c r="L970" s="1">
        <v>-2.8434899999999999E-2</v>
      </c>
      <c r="M970" s="1">
        <v>1.47709E-2</v>
      </c>
      <c r="N970">
        <v>7.7153100000000002E-2</v>
      </c>
      <c r="O970">
        <v>-0.1464145</v>
      </c>
      <c r="P970">
        <v>-8.4032300000000004E-2</v>
      </c>
      <c r="Q970">
        <v>-4.0826599999999998E-2</v>
      </c>
      <c r="R970">
        <v>2.3792000000000002E-3</v>
      </c>
      <c r="S970">
        <v>6.4761399999999997E-2</v>
      </c>
    </row>
    <row r="971" spans="1:19">
      <c r="A971" s="12">
        <v>41138</v>
      </c>
      <c r="B971" s="14">
        <v>9</v>
      </c>
      <c r="C971" t="s">
        <v>56</v>
      </c>
      <c r="D971" t="s">
        <v>58</v>
      </c>
      <c r="E971" t="str">
        <f t="shared" si="15"/>
        <v>411389Average Per Ton100% Cycling</v>
      </c>
      <c r="F971">
        <v>0.24607229999999999</v>
      </c>
      <c r="G971">
        <v>0.23134689999999999</v>
      </c>
      <c r="H971">
        <v>0.2207489</v>
      </c>
      <c r="I971">
        <v>81.601429999999993</v>
      </c>
      <c r="J971">
        <v>-0.1166872</v>
      </c>
      <c r="K971">
        <v>-5.6447299999999999E-2</v>
      </c>
      <c r="L971" s="1">
        <v>-1.47254E-2</v>
      </c>
      <c r="M971" s="1">
        <v>2.6996599999999999E-2</v>
      </c>
      <c r="N971">
        <v>8.7236400000000006E-2</v>
      </c>
      <c r="O971">
        <v>-0.12728519999999999</v>
      </c>
      <c r="P971">
        <v>-6.7045300000000002E-2</v>
      </c>
      <c r="Q971">
        <v>-2.5323399999999999E-2</v>
      </c>
      <c r="R971">
        <v>1.6398599999999999E-2</v>
      </c>
      <c r="S971">
        <v>7.6638499999999998E-2</v>
      </c>
    </row>
    <row r="972" spans="1:19">
      <c r="A972" s="12">
        <v>41138</v>
      </c>
      <c r="B972" s="14">
        <v>9</v>
      </c>
      <c r="C972" t="s">
        <v>56</v>
      </c>
      <c r="D972" t="s">
        <v>57</v>
      </c>
      <c r="E972" t="str">
        <f t="shared" si="15"/>
        <v>411389Average Per Ton50% Cycling</v>
      </c>
      <c r="F972">
        <v>0.27950609999999998</v>
      </c>
      <c r="G972">
        <v>0.2821227</v>
      </c>
      <c r="H972">
        <v>0.28825460000000003</v>
      </c>
      <c r="I972">
        <v>81.785269999999997</v>
      </c>
      <c r="J972">
        <v>-0.1070605</v>
      </c>
      <c r="K972">
        <v>-4.2262399999999999E-2</v>
      </c>
      <c r="L972" s="1">
        <v>2.6166000000000002E-3</v>
      </c>
      <c r="M972" s="1">
        <v>4.7495500000000003E-2</v>
      </c>
      <c r="N972">
        <v>0.11229359999999999</v>
      </c>
      <c r="O972">
        <v>-0.10092859999999999</v>
      </c>
      <c r="P972">
        <v>-3.6130500000000003E-2</v>
      </c>
      <c r="Q972">
        <v>8.7483999999999999E-3</v>
      </c>
      <c r="R972">
        <v>5.3627399999999999E-2</v>
      </c>
      <c r="S972">
        <v>0.1184255</v>
      </c>
    </row>
    <row r="973" spans="1:19">
      <c r="A973" s="12">
        <v>41138</v>
      </c>
      <c r="B973" s="14">
        <v>9</v>
      </c>
      <c r="C973" t="s">
        <v>56</v>
      </c>
      <c r="D973" t="s">
        <v>52</v>
      </c>
      <c r="E973" t="str">
        <f t="shared" si="15"/>
        <v>411389Average Per TonAll</v>
      </c>
      <c r="F973">
        <v>0.26178620000000002</v>
      </c>
      <c r="G973">
        <v>0.25521159999999998</v>
      </c>
      <c r="H973">
        <v>0.2524766</v>
      </c>
      <c r="I973">
        <v>81.687839999999994</v>
      </c>
      <c r="J973">
        <v>-0.1121626</v>
      </c>
      <c r="K973">
        <v>-4.9780400000000002E-2</v>
      </c>
      <c r="L973" s="1">
        <v>-6.5747000000000002E-3</v>
      </c>
      <c r="M973" s="1">
        <v>3.66311E-2</v>
      </c>
      <c r="N973">
        <v>9.9013299999999999E-2</v>
      </c>
      <c r="O973">
        <v>-0.1148976</v>
      </c>
      <c r="P973">
        <v>-5.2515399999999997E-2</v>
      </c>
      <c r="Q973">
        <v>-9.3095999999999995E-3</v>
      </c>
      <c r="R973">
        <v>3.3896099999999998E-2</v>
      </c>
      <c r="S973">
        <v>9.6278299999999997E-2</v>
      </c>
    </row>
    <row r="974" spans="1:19">
      <c r="A974" s="12">
        <v>41138</v>
      </c>
      <c r="B974" s="14">
        <v>10</v>
      </c>
      <c r="C974" t="s">
        <v>63</v>
      </c>
      <c r="D974" t="s">
        <v>58</v>
      </c>
      <c r="E974" t="str">
        <f t="shared" si="15"/>
        <v>4113810Aggregate100% Cycling</v>
      </c>
      <c r="F974">
        <v>14.17305</v>
      </c>
      <c r="G974">
        <v>14.266249999999999</v>
      </c>
      <c r="H974">
        <v>13.61271</v>
      </c>
      <c r="I974">
        <v>86.763980000000004</v>
      </c>
      <c r="J974">
        <v>-1.429146</v>
      </c>
      <c r="K974">
        <v>-0.52973389999999998</v>
      </c>
      <c r="L974" s="1">
        <v>9.3195799999999995E-2</v>
      </c>
      <c r="M974" s="1">
        <v>0.71612549999999997</v>
      </c>
      <c r="N974">
        <v>1.615537</v>
      </c>
      <c r="O974">
        <v>-2.082681</v>
      </c>
      <c r="P974">
        <v>-1.18327</v>
      </c>
      <c r="Q974">
        <v>-0.5603399</v>
      </c>
      <c r="R974">
        <v>6.2589800000000001E-2</v>
      </c>
      <c r="S974">
        <v>0.96200140000000001</v>
      </c>
    </row>
    <row r="975" spans="1:19">
      <c r="A975" s="12">
        <v>41138</v>
      </c>
      <c r="B975" s="14">
        <v>10</v>
      </c>
      <c r="C975" t="s">
        <v>63</v>
      </c>
      <c r="D975" t="s">
        <v>57</v>
      </c>
      <c r="E975" t="str">
        <f t="shared" si="15"/>
        <v>4113810Aggregate50% Cycling</v>
      </c>
      <c r="F975">
        <v>14.23992</v>
      </c>
      <c r="G975">
        <v>14.146369999999999</v>
      </c>
      <c r="H975">
        <v>14.45384</v>
      </c>
      <c r="I975">
        <v>87.395340000000004</v>
      </c>
      <c r="J975">
        <v>-1.6314150000000001</v>
      </c>
      <c r="K975">
        <v>-0.72283280000000005</v>
      </c>
      <c r="L975" s="1">
        <v>-9.3551700000000002E-2</v>
      </c>
      <c r="M975" s="1">
        <v>0.53572929999999996</v>
      </c>
      <c r="N975">
        <v>1.4443109999999999</v>
      </c>
      <c r="O975">
        <v>-1.323949</v>
      </c>
      <c r="P975">
        <v>-0.4153674</v>
      </c>
      <c r="Q975">
        <v>0.21391370000000001</v>
      </c>
      <c r="R975">
        <v>0.84319469999999996</v>
      </c>
      <c r="S975">
        <v>1.7517769999999999</v>
      </c>
    </row>
    <row r="976" spans="1:19">
      <c r="A976" s="12">
        <v>41138</v>
      </c>
      <c r="B976" s="14">
        <v>10</v>
      </c>
      <c r="C976" t="s">
        <v>63</v>
      </c>
      <c r="D976" t="s">
        <v>52</v>
      </c>
      <c r="E976" t="str">
        <f t="shared" si="15"/>
        <v>4113810AggregateAll</v>
      </c>
      <c r="F976">
        <v>28.430309999999999</v>
      </c>
      <c r="G976">
        <v>28.428349999999998</v>
      </c>
      <c r="H976">
        <v>28.090340000000001</v>
      </c>
      <c r="I976">
        <v>87.060720000000003</v>
      </c>
      <c r="J976">
        <v>-3.0641060000000002</v>
      </c>
      <c r="K976">
        <v>-1.2549669999999999</v>
      </c>
      <c r="L976" s="1">
        <v>-1.9627999999999998E-3</v>
      </c>
      <c r="M976" s="1">
        <v>1.2510410000000001</v>
      </c>
      <c r="N976">
        <v>3.0601799999999999</v>
      </c>
      <c r="O976">
        <v>-3.4021129999999999</v>
      </c>
      <c r="P976">
        <v>-1.5929739999999999</v>
      </c>
      <c r="Q976">
        <v>-0.33996979999999999</v>
      </c>
      <c r="R976">
        <v>0.91303429999999997</v>
      </c>
      <c r="S976">
        <v>2.7221730000000002</v>
      </c>
    </row>
    <row r="977" spans="1:19">
      <c r="A977" s="12">
        <v>41138</v>
      </c>
      <c r="B977" s="14">
        <v>10</v>
      </c>
      <c r="C977" t="s">
        <v>55</v>
      </c>
      <c r="D977" t="s">
        <v>58</v>
      </c>
      <c r="E977" t="str">
        <f t="shared" si="15"/>
        <v>4113810Average Per Device100% Cycling</v>
      </c>
      <c r="F977">
        <v>0.97743500000000005</v>
      </c>
      <c r="G977">
        <v>0.98386220000000002</v>
      </c>
      <c r="H977">
        <v>0.93879159999999995</v>
      </c>
      <c r="I977">
        <v>86.763980000000004</v>
      </c>
      <c r="J977">
        <v>-0.11784550000000001</v>
      </c>
      <c r="K977">
        <v>-4.4424199999999997E-2</v>
      </c>
      <c r="L977" s="1">
        <v>6.4272000000000001E-3</v>
      </c>
      <c r="M977" s="1">
        <v>5.7278599999999999E-2</v>
      </c>
      <c r="N977">
        <v>0.13070000000000001</v>
      </c>
      <c r="O977">
        <v>-0.16291620000000001</v>
      </c>
      <c r="P977">
        <v>-8.9494799999999999E-2</v>
      </c>
      <c r="Q977">
        <v>-3.8643400000000001E-2</v>
      </c>
      <c r="R977">
        <v>1.2208E-2</v>
      </c>
      <c r="S977">
        <v>8.5629300000000005E-2</v>
      </c>
    </row>
    <row r="978" spans="1:19">
      <c r="A978" s="12">
        <v>41138</v>
      </c>
      <c r="B978" s="14">
        <v>10</v>
      </c>
      <c r="C978" t="s">
        <v>55</v>
      </c>
      <c r="D978" t="s">
        <v>57</v>
      </c>
      <c r="E978" t="str">
        <f t="shared" si="15"/>
        <v>4113810Average Per Device50% Cycling</v>
      </c>
      <c r="F978">
        <v>1.1449400000000001</v>
      </c>
      <c r="G978">
        <v>1.137419</v>
      </c>
      <c r="H978">
        <v>1.16214</v>
      </c>
      <c r="I978">
        <v>87.395340000000004</v>
      </c>
      <c r="J978">
        <v>-0.1515435</v>
      </c>
      <c r="K978">
        <v>-6.6454399999999997E-2</v>
      </c>
      <c r="L978" s="1">
        <v>-7.5218999999999998E-3</v>
      </c>
      <c r="M978" s="1">
        <v>5.1410600000000001E-2</v>
      </c>
      <c r="N978">
        <v>0.1364998</v>
      </c>
      <c r="O978">
        <v>-0.1268222</v>
      </c>
      <c r="P978">
        <v>-4.1733100000000002E-2</v>
      </c>
      <c r="Q978">
        <v>1.71994E-2</v>
      </c>
      <c r="R978">
        <v>7.6131900000000002E-2</v>
      </c>
      <c r="S978">
        <v>0.161221</v>
      </c>
    </row>
    <row r="979" spans="1:19">
      <c r="A979" s="12">
        <v>41138</v>
      </c>
      <c r="B979" s="14">
        <v>10</v>
      </c>
      <c r="C979" t="s">
        <v>55</v>
      </c>
      <c r="D979" t="s">
        <v>52</v>
      </c>
      <c r="E979" t="str">
        <f t="shared" si="15"/>
        <v>4113810Average Per DeviceAll</v>
      </c>
      <c r="F979">
        <v>1.056163</v>
      </c>
      <c r="G979">
        <v>1.0560339999999999</v>
      </c>
      <c r="H979">
        <v>1.0437650000000001</v>
      </c>
      <c r="I979">
        <v>87.060720000000003</v>
      </c>
      <c r="J979">
        <v>-0.13368360000000001</v>
      </c>
      <c r="K979">
        <v>-5.4778399999999998E-2</v>
      </c>
      <c r="L979" s="1">
        <v>-1.2879999999999999E-4</v>
      </c>
      <c r="M979" s="1">
        <v>5.4520699999999998E-2</v>
      </c>
      <c r="N979">
        <v>0.13342589999999999</v>
      </c>
      <c r="O979">
        <v>-0.145952</v>
      </c>
      <c r="P979">
        <v>-6.7046800000000004E-2</v>
      </c>
      <c r="Q979">
        <v>-1.23973E-2</v>
      </c>
      <c r="R979">
        <v>4.2252199999999997E-2</v>
      </c>
      <c r="S979">
        <v>0.1211574</v>
      </c>
    </row>
    <row r="980" spans="1:19">
      <c r="A980" s="12">
        <v>41138</v>
      </c>
      <c r="B980" s="14">
        <v>10</v>
      </c>
      <c r="C980" t="s">
        <v>54</v>
      </c>
      <c r="D980" t="s">
        <v>58</v>
      </c>
      <c r="E980" t="str">
        <f t="shared" si="15"/>
        <v>4113810Average Per Premise100% Cycling</v>
      </c>
      <c r="F980">
        <v>1.156984</v>
      </c>
      <c r="G980">
        <v>1.1645920000000001</v>
      </c>
      <c r="H980">
        <v>1.1112420000000001</v>
      </c>
      <c r="I980">
        <v>86.763980000000004</v>
      </c>
      <c r="J980">
        <v>-0.1166649</v>
      </c>
      <c r="K980">
        <v>-4.32436E-2</v>
      </c>
      <c r="L980" s="1">
        <v>7.6077999999999996E-3</v>
      </c>
      <c r="M980" s="1">
        <v>5.8459200000000003E-2</v>
      </c>
      <c r="N980">
        <v>0.13188059999999999</v>
      </c>
      <c r="O980">
        <v>-0.17001479999999999</v>
      </c>
      <c r="P980">
        <v>-9.6593399999999996E-2</v>
      </c>
      <c r="Q980">
        <v>-4.5741999999999998E-2</v>
      </c>
      <c r="R980">
        <v>5.1094000000000001E-3</v>
      </c>
      <c r="S980">
        <v>7.8530699999999995E-2</v>
      </c>
    </row>
    <row r="981" spans="1:19">
      <c r="A981" s="12">
        <v>41138</v>
      </c>
      <c r="B981" s="14">
        <v>10</v>
      </c>
      <c r="C981" t="s">
        <v>54</v>
      </c>
      <c r="D981" t="s">
        <v>57</v>
      </c>
      <c r="E981" t="str">
        <f t="shared" si="15"/>
        <v>4113810Average Per Premise50% Cycling</v>
      </c>
      <c r="F981">
        <v>1.3335760000000001</v>
      </c>
      <c r="G981">
        <v>1.3248150000000001</v>
      </c>
      <c r="H981">
        <v>1.3536090000000001</v>
      </c>
      <c r="I981">
        <v>87.395340000000004</v>
      </c>
      <c r="J981">
        <v>-0.1527828</v>
      </c>
      <c r="K981">
        <v>-6.7693699999999996E-2</v>
      </c>
      <c r="L981" s="1">
        <v>-8.7612000000000002E-3</v>
      </c>
      <c r="M981" s="1">
        <v>5.0171300000000002E-2</v>
      </c>
      <c r="N981">
        <v>0.13526050000000001</v>
      </c>
      <c r="O981">
        <v>-0.1239885</v>
      </c>
      <c r="P981">
        <v>-3.8899400000000001E-2</v>
      </c>
      <c r="Q981">
        <v>2.0033100000000002E-2</v>
      </c>
      <c r="R981">
        <v>7.8965599999999997E-2</v>
      </c>
      <c r="S981">
        <v>0.1640548</v>
      </c>
    </row>
    <row r="982" spans="1:19">
      <c r="A982" s="12">
        <v>41138</v>
      </c>
      <c r="B982" s="14">
        <v>10</v>
      </c>
      <c r="C982" t="s">
        <v>54</v>
      </c>
      <c r="D982" t="s">
        <v>52</v>
      </c>
      <c r="E982" t="str">
        <f t="shared" si="15"/>
        <v>4113810Average Per PremiseAll</v>
      </c>
      <c r="F982">
        <v>1.2399819999999999</v>
      </c>
      <c r="G982">
        <v>1.239897</v>
      </c>
      <c r="H982">
        <v>1.2251540000000001</v>
      </c>
      <c r="I982">
        <v>87.060720000000003</v>
      </c>
      <c r="J982">
        <v>-0.13364029999999999</v>
      </c>
      <c r="K982">
        <v>-5.4735100000000002E-2</v>
      </c>
      <c r="L982" s="1">
        <v>-8.5599999999999994E-5</v>
      </c>
      <c r="M982" s="1">
        <v>5.4563899999999999E-2</v>
      </c>
      <c r="N982">
        <v>0.13346910000000001</v>
      </c>
      <c r="O982">
        <v>-0.1483824</v>
      </c>
      <c r="P982">
        <v>-6.9477200000000003E-2</v>
      </c>
      <c r="Q982">
        <v>-1.4827699999999999E-2</v>
      </c>
      <c r="R982">
        <v>3.9821799999999997E-2</v>
      </c>
      <c r="S982">
        <v>0.118727</v>
      </c>
    </row>
    <row r="983" spans="1:19">
      <c r="A983" s="12">
        <v>41138</v>
      </c>
      <c r="B983" s="14">
        <v>10</v>
      </c>
      <c r="C983" t="s">
        <v>56</v>
      </c>
      <c r="D983" t="s">
        <v>58</v>
      </c>
      <c r="E983" t="str">
        <f t="shared" si="15"/>
        <v>4113810Average Per Ton100% Cycling</v>
      </c>
      <c r="F983">
        <v>0.27029259999999999</v>
      </c>
      <c r="G983">
        <v>0.27206989999999998</v>
      </c>
      <c r="H983">
        <v>0.25960640000000001</v>
      </c>
      <c r="I983">
        <v>86.763980000000004</v>
      </c>
      <c r="J983">
        <v>-0.1224954</v>
      </c>
      <c r="K983">
        <v>-4.9074100000000002E-2</v>
      </c>
      <c r="L983" s="1">
        <v>1.7773000000000001E-3</v>
      </c>
      <c r="M983" s="1">
        <v>5.26287E-2</v>
      </c>
      <c r="N983">
        <v>0.1260501</v>
      </c>
      <c r="O983">
        <v>-0.134959</v>
      </c>
      <c r="P983">
        <v>-6.1537599999999998E-2</v>
      </c>
      <c r="Q983">
        <v>-1.06862E-2</v>
      </c>
      <c r="R983">
        <v>4.0165199999999998E-2</v>
      </c>
      <c r="S983">
        <v>0.1135866</v>
      </c>
    </row>
    <row r="984" spans="1:19">
      <c r="A984" s="12">
        <v>41138</v>
      </c>
      <c r="B984" s="14">
        <v>10</v>
      </c>
      <c r="C984" t="s">
        <v>56</v>
      </c>
      <c r="D984" t="s">
        <v>57</v>
      </c>
      <c r="E984" t="str">
        <f t="shared" si="15"/>
        <v>4113810Average Per Ton50% Cycling</v>
      </c>
      <c r="F984">
        <v>0.3298547</v>
      </c>
      <c r="G984">
        <v>0.32768760000000002</v>
      </c>
      <c r="H984">
        <v>0.33480979999999999</v>
      </c>
      <c r="I984">
        <v>87.395340000000004</v>
      </c>
      <c r="J984">
        <v>-0.1461887</v>
      </c>
      <c r="K984">
        <v>-6.1099500000000001E-2</v>
      </c>
      <c r="L984" s="1">
        <v>-2.1670000000000001E-3</v>
      </c>
      <c r="M984" s="1">
        <v>5.6765400000000001E-2</v>
      </c>
      <c r="N984">
        <v>0.1418546</v>
      </c>
      <c r="O984">
        <v>-0.13906650000000001</v>
      </c>
      <c r="P984">
        <v>-5.3977400000000002E-2</v>
      </c>
      <c r="Q984">
        <v>4.9550999999999996E-3</v>
      </c>
      <c r="R984">
        <v>6.3887600000000003E-2</v>
      </c>
      <c r="S984">
        <v>0.14897669999999999</v>
      </c>
    </row>
    <row r="985" spans="1:19">
      <c r="A985" s="12">
        <v>41138</v>
      </c>
      <c r="B985" s="14">
        <v>10</v>
      </c>
      <c r="C985" t="s">
        <v>56</v>
      </c>
      <c r="D985" t="s">
        <v>52</v>
      </c>
      <c r="E985" t="str">
        <f t="shared" si="15"/>
        <v>4113810Average Per TonAll</v>
      </c>
      <c r="F985">
        <v>0.29828680000000002</v>
      </c>
      <c r="G985">
        <v>0.29821019999999998</v>
      </c>
      <c r="H985">
        <v>0.29495199999999999</v>
      </c>
      <c r="I985">
        <v>87.060720000000003</v>
      </c>
      <c r="J985">
        <v>-0.13363130000000001</v>
      </c>
      <c r="K985">
        <v>-5.4725999999999997E-2</v>
      </c>
      <c r="L985" s="1">
        <v>-7.6500000000000003E-5</v>
      </c>
      <c r="M985" s="1">
        <v>5.4573000000000003E-2</v>
      </c>
      <c r="N985">
        <v>0.13347819999999999</v>
      </c>
      <c r="O985">
        <v>-0.1368895</v>
      </c>
      <c r="P985">
        <v>-5.7984300000000003E-2</v>
      </c>
      <c r="Q985">
        <v>-3.3348000000000002E-3</v>
      </c>
      <c r="R985">
        <v>5.1314699999999998E-2</v>
      </c>
      <c r="S985">
        <v>0.13022</v>
      </c>
    </row>
    <row r="986" spans="1:19">
      <c r="A986" s="12">
        <v>41138</v>
      </c>
      <c r="B986" s="14">
        <v>11</v>
      </c>
      <c r="C986" t="s">
        <v>63</v>
      </c>
      <c r="D986" t="s">
        <v>58</v>
      </c>
      <c r="E986" t="str">
        <f t="shared" si="15"/>
        <v>4113811Aggregate100% Cycling</v>
      </c>
      <c r="F986">
        <v>15.83611</v>
      </c>
      <c r="G986">
        <v>17.853390000000001</v>
      </c>
      <c r="H986">
        <v>17.035530000000001</v>
      </c>
      <c r="I986">
        <v>87.814890000000005</v>
      </c>
      <c r="J986">
        <v>0.2472077</v>
      </c>
      <c r="K986">
        <v>1.29298</v>
      </c>
      <c r="L986" s="1">
        <v>2.0172789999999998</v>
      </c>
      <c r="M986" s="1">
        <v>2.7415780000000001</v>
      </c>
      <c r="N986">
        <v>3.78735</v>
      </c>
      <c r="O986">
        <v>-0.5706542</v>
      </c>
      <c r="P986">
        <v>0.47511829999999999</v>
      </c>
      <c r="Q986">
        <v>1.199417</v>
      </c>
      <c r="R986">
        <v>1.923716</v>
      </c>
      <c r="S986">
        <v>2.9694880000000001</v>
      </c>
    </row>
    <row r="987" spans="1:19">
      <c r="A987" s="12">
        <v>41138</v>
      </c>
      <c r="B987" s="14">
        <v>11</v>
      </c>
      <c r="C987" t="s">
        <v>63</v>
      </c>
      <c r="D987" t="s">
        <v>57</v>
      </c>
      <c r="E987" t="str">
        <f t="shared" si="15"/>
        <v>4113811Aggregate50% Cycling</v>
      </c>
      <c r="F987">
        <v>17.875699999999998</v>
      </c>
      <c r="G987">
        <v>16.939609999999998</v>
      </c>
      <c r="H987">
        <v>17.307780000000001</v>
      </c>
      <c r="I987">
        <v>88.679130000000001</v>
      </c>
      <c r="J987">
        <v>-2.8214480000000002</v>
      </c>
      <c r="K987">
        <v>-1.7075659999999999</v>
      </c>
      <c r="L987" s="1">
        <v>-0.93609410000000004</v>
      </c>
      <c r="M987" s="1">
        <v>-0.16462270000000001</v>
      </c>
      <c r="N987">
        <v>0.94925950000000003</v>
      </c>
      <c r="O987">
        <v>-2.4532720000000001</v>
      </c>
      <c r="P987">
        <v>-1.3393900000000001</v>
      </c>
      <c r="Q987">
        <v>-0.56791820000000004</v>
      </c>
      <c r="R987">
        <v>0.20355319999999999</v>
      </c>
      <c r="S987">
        <v>1.3174349999999999</v>
      </c>
    </row>
    <row r="988" spans="1:19">
      <c r="A988" s="12">
        <v>41138</v>
      </c>
      <c r="B988" s="14">
        <v>11</v>
      </c>
      <c r="C988" t="s">
        <v>63</v>
      </c>
      <c r="D988" t="s">
        <v>52</v>
      </c>
      <c r="E988" t="str">
        <f t="shared" si="15"/>
        <v>4113811AggregateAll</v>
      </c>
      <c r="F988">
        <v>33.74924</v>
      </c>
      <c r="G988">
        <v>34.80565</v>
      </c>
      <c r="H988">
        <v>34.36591</v>
      </c>
      <c r="I988">
        <v>88.221080000000001</v>
      </c>
      <c r="J988">
        <v>-2.6021580000000002</v>
      </c>
      <c r="K988">
        <v>-0.44064330000000002</v>
      </c>
      <c r="L988" s="1">
        <v>1.0564150000000001</v>
      </c>
      <c r="M988" s="1">
        <v>2.5534729999999999</v>
      </c>
      <c r="N988">
        <v>4.714988</v>
      </c>
      <c r="O988">
        <v>-3.041906</v>
      </c>
      <c r="P988">
        <v>-0.88039120000000004</v>
      </c>
      <c r="Q988">
        <v>0.61666710000000002</v>
      </c>
      <c r="R988">
        <v>2.1137260000000002</v>
      </c>
      <c r="S988">
        <v>4.2752400000000002</v>
      </c>
    </row>
    <row r="989" spans="1:19">
      <c r="A989" s="12">
        <v>41138</v>
      </c>
      <c r="B989" s="14">
        <v>11</v>
      </c>
      <c r="C989" t="s">
        <v>55</v>
      </c>
      <c r="D989" t="s">
        <v>58</v>
      </c>
      <c r="E989" t="str">
        <f t="shared" si="15"/>
        <v>4113811Average Per Device100% Cycling</v>
      </c>
      <c r="F989">
        <v>1.0921259999999999</v>
      </c>
      <c r="G989">
        <v>1.231247</v>
      </c>
      <c r="H989">
        <v>1.1748430000000001</v>
      </c>
      <c r="I989">
        <v>87.814890000000005</v>
      </c>
      <c r="J989">
        <v>-5.3753999999999998E-3</v>
      </c>
      <c r="K989">
        <v>7.9993800000000004E-2</v>
      </c>
      <c r="L989" s="1">
        <v>0.1391202</v>
      </c>
      <c r="M989" s="1">
        <v>0.1982467</v>
      </c>
      <c r="N989">
        <v>0.28361579999999997</v>
      </c>
      <c r="O989">
        <v>-6.1778699999999999E-2</v>
      </c>
      <c r="P989">
        <v>2.35905E-2</v>
      </c>
      <c r="Q989">
        <v>8.2716899999999996E-2</v>
      </c>
      <c r="R989">
        <v>0.14184340000000001</v>
      </c>
      <c r="S989">
        <v>0.22721250000000001</v>
      </c>
    </row>
    <row r="990" spans="1:19">
      <c r="A990" s="12">
        <v>41138</v>
      </c>
      <c r="B990" s="14">
        <v>11</v>
      </c>
      <c r="C990" t="s">
        <v>55</v>
      </c>
      <c r="D990" t="s">
        <v>57</v>
      </c>
      <c r="E990" t="str">
        <f t="shared" si="15"/>
        <v>4113811Average Per Device50% Cycling</v>
      </c>
      <c r="F990">
        <v>1.43727</v>
      </c>
      <c r="G990">
        <v>1.362004</v>
      </c>
      <c r="H990">
        <v>1.391607</v>
      </c>
      <c r="I990">
        <v>88.679130000000001</v>
      </c>
      <c r="J990">
        <v>-0.25182959999999999</v>
      </c>
      <c r="K990">
        <v>-0.14751400000000001</v>
      </c>
      <c r="L990" s="1">
        <v>-7.5265299999999993E-2</v>
      </c>
      <c r="M990" s="1">
        <v>-3.0165999999999999E-3</v>
      </c>
      <c r="N990">
        <v>0.101299</v>
      </c>
      <c r="O990">
        <v>-0.2222269</v>
      </c>
      <c r="P990">
        <v>-0.1179113</v>
      </c>
      <c r="Q990">
        <v>-4.5662599999999998E-2</v>
      </c>
      <c r="R990">
        <v>2.6585999999999999E-2</v>
      </c>
      <c r="S990">
        <v>0.13090170000000001</v>
      </c>
    </row>
    <row r="991" spans="1:19">
      <c r="A991" s="12">
        <v>41138</v>
      </c>
      <c r="B991" s="14">
        <v>11</v>
      </c>
      <c r="C991" t="s">
        <v>55</v>
      </c>
      <c r="D991" t="s">
        <v>52</v>
      </c>
      <c r="E991" t="str">
        <f t="shared" si="15"/>
        <v>4113811Average Per DeviceAll</v>
      </c>
      <c r="F991">
        <v>1.2543439999999999</v>
      </c>
      <c r="G991">
        <v>1.2927029999999999</v>
      </c>
      <c r="H991">
        <v>1.2767219999999999</v>
      </c>
      <c r="I991">
        <v>88.221080000000001</v>
      </c>
      <c r="J991">
        <v>-0.12120889999999999</v>
      </c>
      <c r="K991">
        <v>-2.6934900000000001E-2</v>
      </c>
      <c r="L991" s="1">
        <v>3.8358999999999997E-2</v>
      </c>
      <c r="M991" s="1">
        <v>0.10365290000000001</v>
      </c>
      <c r="N991">
        <v>0.19792689999999999</v>
      </c>
      <c r="O991">
        <v>-0.13718939999999999</v>
      </c>
      <c r="P991">
        <v>-4.2915399999999999E-2</v>
      </c>
      <c r="Q991">
        <v>2.2378499999999999E-2</v>
      </c>
      <c r="R991">
        <v>8.7672399999999998E-2</v>
      </c>
      <c r="S991">
        <v>0.18194640000000001</v>
      </c>
    </row>
    <row r="992" spans="1:19">
      <c r="A992" s="12">
        <v>41138</v>
      </c>
      <c r="B992" s="14">
        <v>11</v>
      </c>
      <c r="C992" t="s">
        <v>54</v>
      </c>
      <c r="D992" t="s">
        <v>58</v>
      </c>
      <c r="E992" t="str">
        <f t="shared" si="15"/>
        <v>4113811Average Per Premise100% Cycling</v>
      </c>
      <c r="F992">
        <v>1.2927439999999999</v>
      </c>
      <c r="G992">
        <v>1.457419</v>
      </c>
      <c r="H992">
        <v>1.390655</v>
      </c>
      <c r="I992">
        <v>87.814890000000005</v>
      </c>
      <c r="J992">
        <v>2.0180199999999999E-2</v>
      </c>
      <c r="K992">
        <v>0.1055494</v>
      </c>
      <c r="L992" s="1">
        <v>0.16467580000000001</v>
      </c>
      <c r="M992" s="1">
        <v>0.22380230000000001</v>
      </c>
      <c r="N992">
        <v>0.30917139999999999</v>
      </c>
      <c r="O992">
        <v>-4.6584E-2</v>
      </c>
      <c r="P992">
        <v>3.8785199999999999E-2</v>
      </c>
      <c r="Q992">
        <v>9.7911600000000001E-2</v>
      </c>
      <c r="R992">
        <v>0.15703800000000001</v>
      </c>
      <c r="S992">
        <v>0.24240719999999999</v>
      </c>
    </row>
    <row r="993" spans="1:19">
      <c r="A993" s="12">
        <v>41138</v>
      </c>
      <c r="B993" s="14">
        <v>11</v>
      </c>
      <c r="C993" t="s">
        <v>54</v>
      </c>
      <c r="D993" t="s">
        <v>57</v>
      </c>
      <c r="E993" t="str">
        <f t="shared" si="15"/>
        <v>4113811Average Per Premise50% Cycling</v>
      </c>
      <c r="F993">
        <v>1.6740679999999999</v>
      </c>
      <c r="G993">
        <v>1.586403</v>
      </c>
      <c r="H993">
        <v>1.6208819999999999</v>
      </c>
      <c r="I993">
        <v>88.679130000000001</v>
      </c>
      <c r="J993">
        <v>-0.26423000000000002</v>
      </c>
      <c r="K993">
        <v>-0.15991440000000001</v>
      </c>
      <c r="L993" s="1">
        <v>-8.7665699999999999E-2</v>
      </c>
      <c r="M993" s="1">
        <v>-1.5417E-2</v>
      </c>
      <c r="N993">
        <v>8.8898599999999994E-2</v>
      </c>
      <c r="O993">
        <v>-0.22975010000000001</v>
      </c>
      <c r="P993">
        <v>-0.1254345</v>
      </c>
      <c r="Q993">
        <v>-5.3185799999999998E-2</v>
      </c>
      <c r="R993">
        <v>1.9062900000000001E-2</v>
      </c>
      <c r="S993">
        <v>0.1233785</v>
      </c>
    </row>
    <row r="994" spans="1:19">
      <c r="A994" s="12">
        <v>41138</v>
      </c>
      <c r="B994" s="14">
        <v>11</v>
      </c>
      <c r="C994" t="s">
        <v>54</v>
      </c>
      <c r="D994" t="s">
        <v>52</v>
      </c>
      <c r="E994" t="str">
        <f t="shared" si="15"/>
        <v>4113811Average Per PremiseAll</v>
      </c>
      <c r="F994">
        <v>1.4719660000000001</v>
      </c>
      <c r="G994">
        <v>1.518041</v>
      </c>
      <c r="H994">
        <v>1.4988619999999999</v>
      </c>
      <c r="I994">
        <v>88.221080000000001</v>
      </c>
      <c r="J994">
        <v>-0.1134926</v>
      </c>
      <c r="K994">
        <v>-1.9218599999999999E-2</v>
      </c>
      <c r="L994" s="1">
        <v>4.60753E-2</v>
      </c>
      <c r="M994" s="1">
        <v>0.1113692</v>
      </c>
      <c r="N994">
        <v>0.2056432</v>
      </c>
      <c r="O994">
        <v>-0.13267209999999999</v>
      </c>
      <c r="P994">
        <v>-3.8398099999999998E-2</v>
      </c>
      <c r="Q994">
        <v>2.6895800000000001E-2</v>
      </c>
      <c r="R994">
        <v>9.2189699999999999E-2</v>
      </c>
      <c r="S994">
        <v>0.18646370000000001</v>
      </c>
    </row>
    <row r="995" spans="1:19">
      <c r="A995" s="12">
        <v>41138</v>
      </c>
      <c r="B995" s="14">
        <v>11</v>
      </c>
      <c r="C995" t="s">
        <v>56</v>
      </c>
      <c r="D995" t="s">
        <v>58</v>
      </c>
      <c r="E995" t="str">
        <f t="shared" si="15"/>
        <v>4113811Average Per Ton100% Cycling</v>
      </c>
      <c r="F995">
        <v>0.30200850000000001</v>
      </c>
      <c r="G995">
        <v>0.3404798</v>
      </c>
      <c r="H995">
        <v>0.32488240000000002</v>
      </c>
      <c r="I995">
        <v>87.814890000000005</v>
      </c>
      <c r="J995">
        <v>-0.1060244</v>
      </c>
      <c r="K995">
        <v>-2.0655199999999999E-2</v>
      </c>
      <c r="L995" s="1">
        <v>3.84713E-2</v>
      </c>
      <c r="M995" s="1">
        <v>9.7597699999999996E-2</v>
      </c>
      <c r="N995">
        <v>0.18296689999999999</v>
      </c>
      <c r="O995">
        <v>-0.1216217</v>
      </c>
      <c r="P995">
        <v>-3.62525E-2</v>
      </c>
      <c r="Q995">
        <v>2.2873899999999999E-2</v>
      </c>
      <c r="R995">
        <v>8.2000299999999998E-2</v>
      </c>
      <c r="S995">
        <v>0.1673695</v>
      </c>
    </row>
    <row r="996" spans="1:19">
      <c r="A996" s="12">
        <v>41138</v>
      </c>
      <c r="B996" s="14">
        <v>11</v>
      </c>
      <c r="C996" t="s">
        <v>56</v>
      </c>
      <c r="D996" t="s">
        <v>57</v>
      </c>
      <c r="E996" t="str">
        <f t="shared" si="15"/>
        <v>4113811Average Per Ton50% Cycling</v>
      </c>
      <c r="F996">
        <v>0.414074</v>
      </c>
      <c r="G996">
        <v>0.39239030000000003</v>
      </c>
      <c r="H996">
        <v>0.40091880000000002</v>
      </c>
      <c r="I996">
        <v>88.679130000000001</v>
      </c>
      <c r="J996">
        <v>-0.19824810000000001</v>
      </c>
      <c r="K996">
        <v>-9.3932399999999999E-2</v>
      </c>
      <c r="L996" s="1">
        <v>-2.16838E-2</v>
      </c>
      <c r="M996" s="1">
        <v>5.0564900000000003E-2</v>
      </c>
      <c r="N996">
        <v>0.15488060000000001</v>
      </c>
      <c r="O996">
        <v>-0.18971959999999999</v>
      </c>
      <c r="P996">
        <v>-8.5403999999999994E-2</v>
      </c>
      <c r="Q996">
        <v>-1.31553E-2</v>
      </c>
      <c r="R996">
        <v>5.9093399999999997E-2</v>
      </c>
      <c r="S996">
        <v>0.163409</v>
      </c>
    </row>
    <row r="997" spans="1:19">
      <c r="A997" s="12">
        <v>41138</v>
      </c>
      <c r="B997" s="14">
        <v>11</v>
      </c>
      <c r="C997" t="s">
        <v>56</v>
      </c>
      <c r="D997" t="s">
        <v>52</v>
      </c>
      <c r="E997" t="str">
        <f t="shared" si="15"/>
        <v>4113811Average Per TonAll</v>
      </c>
      <c r="F997">
        <v>0.35467929999999998</v>
      </c>
      <c r="G997">
        <v>0.36487770000000003</v>
      </c>
      <c r="H997">
        <v>0.36061949999999998</v>
      </c>
      <c r="I997">
        <v>88.221080000000001</v>
      </c>
      <c r="J997">
        <v>-0.14936949999999999</v>
      </c>
      <c r="K997">
        <v>-5.5095499999999999E-2</v>
      </c>
      <c r="L997" s="1">
        <v>1.01984E-2</v>
      </c>
      <c r="M997" s="1">
        <v>7.5492299999999998E-2</v>
      </c>
      <c r="N997">
        <v>0.16976630000000001</v>
      </c>
      <c r="O997">
        <v>-0.15362770000000001</v>
      </c>
      <c r="P997">
        <v>-5.9353700000000002E-2</v>
      </c>
      <c r="Q997">
        <v>5.9401999999999996E-3</v>
      </c>
      <c r="R997">
        <v>7.1234099999999995E-2</v>
      </c>
      <c r="S997">
        <v>0.16550809999999999</v>
      </c>
    </row>
    <row r="998" spans="1:19">
      <c r="A998" s="12">
        <v>41138</v>
      </c>
      <c r="B998" s="14">
        <v>12</v>
      </c>
      <c r="C998" t="s">
        <v>63</v>
      </c>
      <c r="D998" t="s">
        <v>58</v>
      </c>
      <c r="E998" t="str">
        <f t="shared" si="15"/>
        <v>4113812Aggregate100% Cycling</v>
      </c>
      <c r="F998">
        <v>18.036919999999999</v>
      </c>
      <c r="G998">
        <v>19.913509999999999</v>
      </c>
      <c r="H998">
        <v>19.001270000000002</v>
      </c>
      <c r="I998">
        <v>88.848500000000001</v>
      </c>
      <c r="J998">
        <v>-0.17824570000000001</v>
      </c>
      <c r="K998">
        <v>1.0357689999999999</v>
      </c>
      <c r="L998" s="1">
        <v>1.876592</v>
      </c>
      <c r="M998" s="1">
        <v>2.7174149999999999</v>
      </c>
      <c r="N998">
        <v>3.9314300000000002</v>
      </c>
      <c r="O998">
        <v>-1.090482</v>
      </c>
      <c r="P998">
        <v>0.12353310000000001</v>
      </c>
      <c r="Q998">
        <v>0.9643562</v>
      </c>
      <c r="R998">
        <v>1.8051790000000001</v>
      </c>
      <c r="S998">
        <v>3.0191940000000002</v>
      </c>
    </row>
    <row r="999" spans="1:19">
      <c r="A999" s="12">
        <v>41138</v>
      </c>
      <c r="B999" s="14">
        <v>12</v>
      </c>
      <c r="C999" t="s">
        <v>63</v>
      </c>
      <c r="D999" t="s">
        <v>57</v>
      </c>
      <c r="E999" t="str">
        <f t="shared" si="15"/>
        <v>4113812Aggregate50% Cycling</v>
      </c>
      <c r="F999">
        <v>21.50066</v>
      </c>
      <c r="G999">
        <v>20.9451</v>
      </c>
      <c r="H999">
        <v>21.40033</v>
      </c>
      <c r="I999">
        <v>89.756600000000006</v>
      </c>
      <c r="J999">
        <v>-2.6676630000000001</v>
      </c>
      <c r="K999">
        <v>-1.4198200000000001</v>
      </c>
      <c r="L999" s="1">
        <v>-0.55556709999999998</v>
      </c>
      <c r="M999" s="1">
        <v>0.3086854</v>
      </c>
      <c r="N999">
        <v>1.5565290000000001</v>
      </c>
      <c r="O999">
        <v>-2.2124299999999999</v>
      </c>
      <c r="P999">
        <v>-0.96458630000000001</v>
      </c>
      <c r="Q999">
        <v>-0.1003338</v>
      </c>
      <c r="R999">
        <v>0.7639186</v>
      </c>
      <c r="S999">
        <v>2.0117620000000001</v>
      </c>
    </row>
    <row r="1000" spans="1:19">
      <c r="A1000" s="12">
        <v>41138</v>
      </c>
      <c r="B1000" s="14">
        <v>12</v>
      </c>
      <c r="C1000" t="s">
        <v>63</v>
      </c>
      <c r="D1000" t="s">
        <v>52</v>
      </c>
      <c r="E1000" t="str">
        <f t="shared" si="15"/>
        <v>4113812AggregateAll</v>
      </c>
      <c r="F1000">
        <v>39.590699999999998</v>
      </c>
      <c r="G1000">
        <v>40.891579999999998</v>
      </c>
      <c r="H1000">
        <v>40.446069999999999</v>
      </c>
      <c r="I1000">
        <v>89.275300000000001</v>
      </c>
      <c r="J1000">
        <v>-2.8690030000000002</v>
      </c>
      <c r="K1000">
        <v>-0.40540199999999998</v>
      </c>
      <c r="L1000" s="1">
        <v>1.300881</v>
      </c>
      <c r="M1000" s="1">
        <v>3.0071639999999999</v>
      </c>
      <c r="N1000">
        <v>5.4707650000000001</v>
      </c>
      <c r="O1000">
        <v>-3.3145120000000001</v>
      </c>
      <c r="P1000">
        <v>-0.85091019999999995</v>
      </c>
      <c r="Q1000">
        <v>0.85537260000000004</v>
      </c>
      <c r="R1000">
        <v>2.561655</v>
      </c>
      <c r="S1000">
        <v>5.0252569999999999</v>
      </c>
    </row>
    <row r="1001" spans="1:19">
      <c r="A1001" s="12">
        <v>41138</v>
      </c>
      <c r="B1001" s="14">
        <v>12</v>
      </c>
      <c r="C1001" t="s">
        <v>55</v>
      </c>
      <c r="D1001" t="s">
        <v>58</v>
      </c>
      <c r="E1001" t="str">
        <f t="shared" si="15"/>
        <v>4113812Average Per Device100% Cycling</v>
      </c>
      <c r="F1001">
        <v>1.2439039999999999</v>
      </c>
      <c r="G1001">
        <v>1.3733219999999999</v>
      </c>
      <c r="H1001">
        <v>1.3104100000000001</v>
      </c>
      <c r="I1001">
        <v>88.848500000000001</v>
      </c>
      <c r="J1001">
        <v>-3.8323999999999997E-2</v>
      </c>
      <c r="K1001">
        <v>6.0779300000000001E-2</v>
      </c>
      <c r="L1001" s="1">
        <v>0.1294179</v>
      </c>
      <c r="M1001" s="1">
        <v>0.1980565</v>
      </c>
      <c r="N1001">
        <v>0.29715979999999997</v>
      </c>
      <c r="O1001">
        <v>-0.1012357</v>
      </c>
      <c r="P1001">
        <v>-2.1324999999999998E-3</v>
      </c>
      <c r="Q1001">
        <v>6.6506099999999999E-2</v>
      </c>
      <c r="R1001">
        <v>0.13514480000000001</v>
      </c>
      <c r="S1001">
        <v>0.23424800000000001</v>
      </c>
    </row>
    <row r="1002" spans="1:19">
      <c r="A1002" s="12">
        <v>41138</v>
      </c>
      <c r="B1002" s="14">
        <v>12</v>
      </c>
      <c r="C1002" t="s">
        <v>55</v>
      </c>
      <c r="D1002" t="s">
        <v>57</v>
      </c>
      <c r="E1002" t="str">
        <f t="shared" si="15"/>
        <v>4113812Average Per Device50% Cycling</v>
      </c>
      <c r="F1002">
        <v>1.7287300000000001</v>
      </c>
      <c r="G1002">
        <v>1.6840599999999999</v>
      </c>
      <c r="H1002">
        <v>1.7206619999999999</v>
      </c>
      <c r="I1002">
        <v>89.756600000000006</v>
      </c>
      <c r="J1002">
        <v>-0.2424683</v>
      </c>
      <c r="K1002">
        <v>-0.1256072</v>
      </c>
      <c r="L1002" s="1">
        <v>-4.4669500000000001E-2</v>
      </c>
      <c r="M1002" s="1">
        <v>3.62682E-2</v>
      </c>
      <c r="N1002">
        <v>0.1531293</v>
      </c>
      <c r="O1002">
        <v>-0.20586589999999999</v>
      </c>
      <c r="P1002">
        <v>-8.9004799999999995E-2</v>
      </c>
      <c r="Q1002">
        <v>-8.0671000000000007E-3</v>
      </c>
      <c r="R1002">
        <v>7.2870500000000005E-2</v>
      </c>
      <c r="S1002">
        <v>0.1897317</v>
      </c>
    </row>
    <row r="1003" spans="1:19">
      <c r="A1003" s="12">
        <v>41138</v>
      </c>
      <c r="B1003" s="14">
        <v>12</v>
      </c>
      <c r="C1003" t="s">
        <v>55</v>
      </c>
      <c r="D1003" t="s">
        <v>52</v>
      </c>
      <c r="E1003" t="str">
        <f t="shared" si="15"/>
        <v>4113812Average Per DeviceAll</v>
      </c>
      <c r="F1003">
        <v>1.4717720000000001</v>
      </c>
      <c r="G1003">
        <v>1.519369</v>
      </c>
      <c r="H1003">
        <v>1.5032289999999999</v>
      </c>
      <c r="I1003">
        <v>89.275300000000001</v>
      </c>
      <c r="J1003">
        <v>-0.1342718</v>
      </c>
      <c r="K1003">
        <v>-2.68224E-2</v>
      </c>
      <c r="L1003" s="1">
        <v>4.7596800000000002E-2</v>
      </c>
      <c r="M1003" s="1">
        <v>0.122016</v>
      </c>
      <c r="N1003">
        <v>0.22946549999999999</v>
      </c>
      <c r="O1003">
        <v>-0.15041189999999999</v>
      </c>
      <c r="P1003">
        <v>-4.2962500000000001E-2</v>
      </c>
      <c r="Q1003">
        <v>3.1456699999999997E-2</v>
      </c>
      <c r="R1003">
        <v>0.1058759</v>
      </c>
      <c r="S1003">
        <v>0.2133253</v>
      </c>
    </row>
    <row r="1004" spans="1:19">
      <c r="A1004" s="12">
        <v>41138</v>
      </c>
      <c r="B1004" s="14">
        <v>12</v>
      </c>
      <c r="C1004" t="s">
        <v>54</v>
      </c>
      <c r="D1004" t="s">
        <v>58</v>
      </c>
      <c r="E1004" t="str">
        <f t="shared" si="15"/>
        <v>4113812Average Per Premise100% Cycling</v>
      </c>
      <c r="F1004">
        <v>1.4724010000000001</v>
      </c>
      <c r="G1004">
        <v>1.6255919999999999</v>
      </c>
      <c r="H1004">
        <v>1.5511239999999999</v>
      </c>
      <c r="I1004">
        <v>88.848500000000001</v>
      </c>
      <c r="J1004">
        <v>-1.45507E-2</v>
      </c>
      <c r="K1004">
        <v>8.4552600000000006E-2</v>
      </c>
      <c r="L1004" s="1">
        <v>0.1531912</v>
      </c>
      <c r="M1004" s="1">
        <v>0.22182979999999999</v>
      </c>
      <c r="N1004">
        <v>0.32093310000000003</v>
      </c>
      <c r="O1004">
        <v>-8.9018899999999998E-2</v>
      </c>
      <c r="P1004">
        <v>1.0084299999999999E-2</v>
      </c>
      <c r="Q1004">
        <v>7.8723000000000001E-2</v>
      </c>
      <c r="R1004">
        <v>0.14736160000000001</v>
      </c>
      <c r="S1004">
        <v>0.24646480000000001</v>
      </c>
    </row>
    <row r="1005" spans="1:19">
      <c r="A1005" s="12">
        <v>41138</v>
      </c>
      <c r="B1005" s="14">
        <v>12</v>
      </c>
      <c r="C1005" t="s">
        <v>54</v>
      </c>
      <c r="D1005" t="s">
        <v>57</v>
      </c>
      <c r="E1005" t="str">
        <f t="shared" si="15"/>
        <v>4113812Average Per Premise50% Cycling</v>
      </c>
      <c r="F1005">
        <v>2.0135480000000001</v>
      </c>
      <c r="G1005">
        <v>1.961519</v>
      </c>
      <c r="H1005">
        <v>2.0041519999999999</v>
      </c>
      <c r="I1005">
        <v>89.756600000000006</v>
      </c>
      <c r="J1005">
        <v>-0.24982799999999999</v>
      </c>
      <c r="K1005">
        <v>-0.1329668</v>
      </c>
      <c r="L1005" s="1">
        <v>-5.2029100000000002E-2</v>
      </c>
      <c r="M1005" s="1">
        <v>2.89085E-2</v>
      </c>
      <c r="N1005">
        <v>0.1457697</v>
      </c>
      <c r="O1005">
        <v>-0.20719509999999999</v>
      </c>
      <c r="P1005">
        <v>-9.0333999999999998E-2</v>
      </c>
      <c r="Q1005">
        <v>-9.3962999999999998E-3</v>
      </c>
      <c r="R1005">
        <v>7.1541400000000005E-2</v>
      </c>
      <c r="S1005">
        <v>0.1884025</v>
      </c>
    </row>
    <row r="1006" spans="1:19">
      <c r="A1006" s="12">
        <v>41138</v>
      </c>
      <c r="B1006" s="14">
        <v>12</v>
      </c>
      <c r="C1006" t="s">
        <v>54</v>
      </c>
      <c r="D1006" t="s">
        <v>52</v>
      </c>
      <c r="E1006" t="str">
        <f t="shared" si="15"/>
        <v>4113812Average Per PremiseAll</v>
      </c>
      <c r="F1006">
        <v>1.7267399999999999</v>
      </c>
      <c r="G1006">
        <v>1.7834779999999999</v>
      </c>
      <c r="H1006">
        <v>1.7640469999999999</v>
      </c>
      <c r="I1006">
        <v>89.275300000000001</v>
      </c>
      <c r="J1006">
        <v>-0.12513099999999999</v>
      </c>
      <c r="K1006">
        <v>-1.7681499999999999E-2</v>
      </c>
      <c r="L1006" s="1">
        <v>5.6737599999999999E-2</v>
      </c>
      <c r="M1006" s="1">
        <v>0.13115679999999999</v>
      </c>
      <c r="N1006">
        <v>0.23860629999999999</v>
      </c>
      <c r="O1006">
        <v>-0.14456169999999999</v>
      </c>
      <c r="P1006">
        <v>-3.7112300000000001E-2</v>
      </c>
      <c r="Q1006">
        <v>3.7306899999999997E-2</v>
      </c>
      <c r="R1006">
        <v>0.11172609999999999</v>
      </c>
      <c r="S1006">
        <v>0.2191755</v>
      </c>
    </row>
    <row r="1007" spans="1:19">
      <c r="A1007" s="12">
        <v>41138</v>
      </c>
      <c r="B1007" s="14">
        <v>12</v>
      </c>
      <c r="C1007" t="s">
        <v>56</v>
      </c>
      <c r="D1007" t="s">
        <v>58</v>
      </c>
      <c r="E1007" t="str">
        <f t="shared" si="15"/>
        <v>4113812Average Per Ton100% Cycling</v>
      </c>
      <c r="F1007">
        <v>0.3439798</v>
      </c>
      <c r="G1007">
        <v>0.3797681</v>
      </c>
      <c r="H1007">
        <v>0.3623709</v>
      </c>
      <c r="I1007">
        <v>88.848500000000001</v>
      </c>
      <c r="J1007">
        <v>-0.1319536</v>
      </c>
      <c r="K1007">
        <v>-3.2850400000000002E-2</v>
      </c>
      <c r="L1007" s="1">
        <v>3.5788300000000002E-2</v>
      </c>
      <c r="M1007" s="1">
        <v>0.1044269</v>
      </c>
      <c r="N1007">
        <v>0.20353009999999999</v>
      </c>
      <c r="O1007">
        <v>-0.1493507</v>
      </c>
      <c r="P1007">
        <v>-5.02475E-2</v>
      </c>
      <c r="Q1007">
        <v>1.8391100000000001E-2</v>
      </c>
      <c r="R1007">
        <v>8.7029700000000002E-2</v>
      </c>
      <c r="S1007">
        <v>0.18613299999999999</v>
      </c>
    </row>
    <row r="1008" spans="1:19">
      <c r="A1008" s="12">
        <v>41138</v>
      </c>
      <c r="B1008" s="14">
        <v>12</v>
      </c>
      <c r="C1008" t="s">
        <v>56</v>
      </c>
      <c r="D1008" t="s">
        <v>57</v>
      </c>
      <c r="E1008" t="str">
        <f t="shared" si="15"/>
        <v>4113812Average Per Ton50% Cycling</v>
      </c>
      <c r="F1008">
        <v>0.49804300000000001</v>
      </c>
      <c r="G1008">
        <v>0.48517379999999999</v>
      </c>
      <c r="H1008">
        <v>0.49571880000000001</v>
      </c>
      <c r="I1008">
        <v>89.756600000000006</v>
      </c>
      <c r="J1008">
        <v>-0.21066799999999999</v>
      </c>
      <c r="K1008">
        <v>-9.3806799999999996E-2</v>
      </c>
      <c r="L1008" s="1">
        <v>-1.2869200000000001E-2</v>
      </c>
      <c r="M1008" s="1">
        <v>6.8068500000000004E-2</v>
      </c>
      <c r="N1008">
        <v>0.1849296</v>
      </c>
      <c r="O1008">
        <v>-0.200123</v>
      </c>
      <c r="P1008">
        <v>-8.3261799999999997E-2</v>
      </c>
      <c r="Q1008">
        <v>-2.3241E-3</v>
      </c>
      <c r="R1008">
        <v>7.8613500000000003E-2</v>
      </c>
      <c r="S1008">
        <v>0.1954747</v>
      </c>
    </row>
    <row r="1009" spans="1:19">
      <c r="A1009" s="12">
        <v>41138</v>
      </c>
      <c r="B1009" s="14">
        <v>12</v>
      </c>
      <c r="C1009" t="s">
        <v>56</v>
      </c>
      <c r="D1009" t="s">
        <v>52</v>
      </c>
      <c r="E1009" t="str">
        <f t="shared" si="15"/>
        <v>4113812Average Per TonAll</v>
      </c>
      <c r="F1009">
        <v>0.41638950000000002</v>
      </c>
      <c r="G1009">
        <v>0.42930879999999999</v>
      </c>
      <c r="H1009">
        <v>0.42504439999999999</v>
      </c>
      <c r="I1009">
        <v>89.275300000000001</v>
      </c>
      <c r="J1009">
        <v>-0.1689494</v>
      </c>
      <c r="K1009">
        <v>-6.1499900000000003E-2</v>
      </c>
      <c r="L1009" s="1">
        <v>1.29193E-2</v>
      </c>
      <c r="M1009" s="1">
        <v>8.7338399999999997E-2</v>
      </c>
      <c r="N1009">
        <v>0.19478790000000001</v>
      </c>
      <c r="O1009">
        <v>-0.1732137</v>
      </c>
      <c r="P1009">
        <v>-6.5764199999999995E-2</v>
      </c>
      <c r="Q1009">
        <v>8.6549999999999995E-3</v>
      </c>
      <c r="R1009">
        <v>8.3074099999999998E-2</v>
      </c>
      <c r="S1009">
        <v>0.19052359999999999</v>
      </c>
    </row>
    <row r="1010" spans="1:19">
      <c r="A1010" s="12">
        <v>41138</v>
      </c>
      <c r="B1010" s="14">
        <v>13</v>
      </c>
      <c r="C1010" t="s">
        <v>63</v>
      </c>
      <c r="D1010" t="s">
        <v>58</v>
      </c>
      <c r="E1010" t="str">
        <f t="shared" si="15"/>
        <v>4113813Aggregate100% Cycling</v>
      </c>
      <c r="F1010">
        <v>21.685549999999999</v>
      </c>
      <c r="G1010">
        <v>22.437860000000001</v>
      </c>
      <c r="H1010">
        <v>21.409980000000001</v>
      </c>
      <c r="I1010">
        <v>87.653170000000003</v>
      </c>
      <c r="J1010">
        <v>-1.51922</v>
      </c>
      <c r="K1010">
        <v>-0.17718539999999999</v>
      </c>
      <c r="L1010" s="1">
        <v>0.75230399999999997</v>
      </c>
      <c r="M1010" s="1">
        <v>1.6817930000000001</v>
      </c>
      <c r="N1010">
        <v>3.0238290000000001</v>
      </c>
      <c r="O1010">
        <v>-2.5470969999999999</v>
      </c>
      <c r="P1010">
        <v>-1.2050620000000001</v>
      </c>
      <c r="Q1010">
        <v>-0.27557290000000001</v>
      </c>
      <c r="R1010">
        <v>0.65391650000000001</v>
      </c>
      <c r="S1010">
        <v>1.9959519999999999</v>
      </c>
    </row>
    <row r="1011" spans="1:19">
      <c r="A1011" s="12">
        <v>41138</v>
      </c>
      <c r="B1011" s="14">
        <v>13</v>
      </c>
      <c r="C1011" t="s">
        <v>63</v>
      </c>
      <c r="D1011" t="s">
        <v>57</v>
      </c>
      <c r="E1011" t="str">
        <f t="shared" si="15"/>
        <v>4113813Aggregate50% Cycling</v>
      </c>
      <c r="F1011">
        <v>24.044509999999999</v>
      </c>
      <c r="G1011">
        <v>23.608059999999998</v>
      </c>
      <c r="H1011">
        <v>24.121169999999999</v>
      </c>
      <c r="I1011">
        <v>88.562970000000007</v>
      </c>
      <c r="J1011">
        <v>-2.7269160000000001</v>
      </c>
      <c r="K1011">
        <v>-1.3736889999999999</v>
      </c>
      <c r="L1011" s="1">
        <v>-0.43644749999999999</v>
      </c>
      <c r="M1011" s="1">
        <v>0.50079370000000001</v>
      </c>
      <c r="N1011">
        <v>1.8540209999999999</v>
      </c>
      <c r="O1011">
        <v>-2.213803</v>
      </c>
      <c r="P1011">
        <v>-0.86057600000000001</v>
      </c>
      <c r="Q1011">
        <v>7.6665200000000003E-2</v>
      </c>
      <c r="R1011">
        <v>1.013906</v>
      </c>
      <c r="S1011">
        <v>2.3671340000000001</v>
      </c>
    </row>
    <row r="1012" spans="1:19">
      <c r="A1012" s="12">
        <v>41138</v>
      </c>
      <c r="B1012" s="14">
        <v>13</v>
      </c>
      <c r="C1012" t="s">
        <v>63</v>
      </c>
      <c r="D1012" t="s">
        <v>52</v>
      </c>
      <c r="E1012" t="str">
        <f t="shared" si="15"/>
        <v>4113813AggregateAll</v>
      </c>
      <c r="F1012">
        <v>45.777329999999999</v>
      </c>
      <c r="G1012">
        <v>46.083150000000003</v>
      </c>
      <c r="H1012">
        <v>45.581330000000001</v>
      </c>
      <c r="I1012">
        <v>88.080780000000004</v>
      </c>
      <c r="J1012">
        <v>-4.2590310000000002</v>
      </c>
      <c r="K1012">
        <v>-1.562082</v>
      </c>
      <c r="L1012" s="1">
        <v>0.30581599999999998</v>
      </c>
      <c r="M1012" s="1">
        <v>2.1737150000000001</v>
      </c>
      <c r="N1012">
        <v>4.8706630000000004</v>
      </c>
      <c r="O1012">
        <v>-4.7608420000000002</v>
      </c>
      <c r="P1012">
        <v>-2.0638930000000002</v>
      </c>
      <c r="Q1012">
        <v>-0.19599469999999999</v>
      </c>
      <c r="R1012">
        <v>1.6719040000000001</v>
      </c>
      <c r="S1012">
        <v>4.3688520000000004</v>
      </c>
    </row>
    <row r="1013" spans="1:19">
      <c r="A1013" s="12">
        <v>41138</v>
      </c>
      <c r="B1013" s="14">
        <v>13</v>
      </c>
      <c r="C1013" t="s">
        <v>55</v>
      </c>
      <c r="D1013" t="s">
        <v>58</v>
      </c>
      <c r="E1013" t="str">
        <f t="shared" si="15"/>
        <v>4113813Average Per Device100% Cycling</v>
      </c>
      <c r="F1013">
        <v>1.49553</v>
      </c>
      <c r="G1013">
        <v>1.547412</v>
      </c>
      <c r="H1013">
        <v>1.4765250000000001</v>
      </c>
      <c r="I1013">
        <v>87.653170000000003</v>
      </c>
      <c r="J1013">
        <v>-0.13354840000000001</v>
      </c>
      <c r="K1013">
        <v>-2.3994499999999998E-2</v>
      </c>
      <c r="L1013" s="1">
        <v>5.18821E-2</v>
      </c>
      <c r="M1013" s="1">
        <v>0.12775880000000001</v>
      </c>
      <c r="N1013">
        <v>0.23731269999999999</v>
      </c>
      <c r="O1013">
        <v>-0.20443529999999999</v>
      </c>
      <c r="P1013">
        <v>-9.4881400000000005E-2</v>
      </c>
      <c r="Q1013">
        <v>-1.9004699999999999E-2</v>
      </c>
      <c r="R1013">
        <v>5.6871999999999999E-2</v>
      </c>
      <c r="S1013">
        <v>0.16642589999999999</v>
      </c>
    </row>
    <row r="1014" spans="1:19">
      <c r="A1014" s="12">
        <v>41138</v>
      </c>
      <c r="B1014" s="14">
        <v>13</v>
      </c>
      <c r="C1014" t="s">
        <v>55</v>
      </c>
      <c r="D1014" t="s">
        <v>57</v>
      </c>
      <c r="E1014" t="str">
        <f t="shared" si="15"/>
        <v>4113813Average Per Device50% Cycling</v>
      </c>
      <c r="F1014">
        <v>1.9332640000000001</v>
      </c>
      <c r="G1014">
        <v>1.898172</v>
      </c>
      <c r="H1014">
        <v>1.9394279999999999</v>
      </c>
      <c r="I1014">
        <v>88.562970000000007</v>
      </c>
      <c r="J1014">
        <v>-0.2495955</v>
      </c>
      <c r="K1014">
        <v>-0.1228651</v>
      </c>
      <c r="L1014" s="1">
        <v>-3.5091999999999998E-2</v>
      </c>
      <c r="M1014" s="1">
        <v>5.2681100000000002E-2</v>
      </c>
      <c r="N1014">
        <v>0.1794115</v>
      </c>
      <c r="O1014">
        <v>-0.20833950000000001</v>
      </c>
      <c r="P1014">
        <v>-8.1609000000000001E-2</v>
      </c>
      <c r="Q1014">
        <v>6.1640999999999996E-3</v>
      </c>
      <c r="R1014">
        <v>9.3937199999999998E-2</v>
      </c>
      <c r="S1014">
        <v>0.22066759999999999</v>
      </c>
    </row>
    <row r="1015" spans="1:19">
      <c r="A1015" s="12">
        <v>41138</v>
      </c>
      <c r="B1015" s="14">
        <v>13</v>
      </c>
      <c r="C1015" t="s">
        <v>55</v>
      </c>
      <c r="D1015" t="s">
        <v>52</v>
      </c>
      <c r="E1015" t="str">
        <f t="shared" si="15"/>
        <v>4113813Average Per DeviceAll</v>
      </c>
      <c r="F1015">
        <v>1.701265</v>
      </c>
      <c r="G1015">
        <v>1.712269</v>
      </c>
      <c r="H1015">
        <v>1.694089</v>
      </c>
      <c r="I1015">
        <v>88.080780000000004</v>
      </c>
      <c r="J1015">
        <v>-0.1880906</v>
      </c>
      <c r="K1015">
        <v>-7.0463700000000004E-2</v>
      </c>
      <c r="L1015" s="1">
        <v>1.10043E-2</v>
      </c>
      <c r="M1015" s="1">
        <v>9.2472299999999993E-2</v>
      </c>
      <c r="N1015">
        <v>0.21009920000000001</v>
      </c>
      <c r="O1015">
        <v>-0.20627019999999999</v>
      </c>
      <c r="P1015">
        <v>-8.8643399999999997E-2</v>
      </c>
      <c r="Q1015">
        <v>-7.1754000000000002E-3</v>
      </c>
      <c r="R1015">
        <v>7.42926E-2</v>
      </c>
      <c r="S1015">
        <v>0.19191949999999999</v>
      </c>
    </row>
    <row r="1016" spans="1:19">
      <c r="A1016" s="12">
        <v>41138</v>
      </c>
      <c r="B1016" s="14">
        <v>13</v>
      </c>
      <c r="C1016" t="s">
        <v>54</v>
      </c>
      <c r="D1016" t="s">
        <v>58</v>
      </c>
      <c r="E1016" t="str">
        <f t="shared" si="15"/>
        <v>4113813Average Per Premise100% Cycling</v>
      </c>
      <c r="F1016">
        <v>1.770249</v>
      </c>
      <c r="G1016">
        <v>1.8316619999999999</v>
      </c>
      <c r="H1016">
        <v>1.747754</v>
      </c>
      <c r="I1016">
        <v>87.653170000000003</v>
      </c>
      <c r="J1016">
        <v>-0.124018</v>
      </c>
      <c r="K1016">
        <v>-1.4464100000000001E-2</v>
      </c>
      <c r="L1016" s="1">
        <v>6.1412599999999998E-2</v>
      </c>
      <c r="M1016" s="1">
        <v>0.1372893</v>
      </c>
      <c r="N1016">
        <v>0.24684310000000001</v>
      </c>
      <c r="O1016">
        <v>-0.20792630000000001</v>
      </c>
      <c r="P1016">
        <v>-9.8372399999999999E-2</v>
      </c>
      <c r="Q1016">
        <v>-2.24957E-2</v>
      </c>
      <c r="R1016">
        <v>5.3380900000000002E-2</v>
      </c>
      <c r="S1016">
        <v>0.16293479999999999</v>
      </c>
    </row>
    <row r="1017" spans="1:19">
      <c r="A1017" s="12">
        <v>41138</v>
      </c>
      <c r="B1017" s="14">
        <v>13</v>
      </c>
      <c r="C1017" t="s">
        <v>54</v>
      </c>
      <c r="D1017" t="s">
        <v>57</v>
      </c>
      <c r="E1017" t="str">
        <f t="shared" si="15"/>
        <v>4113813Average Per Premise50% Cycling</v>
      </c>
      <c r="F1017">
        <v>2.2517800000000001</v>
      </c>
      <c r="G1017">
        <v>2.2109070000000002</v>
      </c>
      <c r="H1017">
        <v>2.2589600000000001</v>
      </c>
      <c r="I1017">
        <v>88.562970000000007</v>
      </c>
      <c r="J1017">
        <v>-0.25537710000000002</v>
      </c>
      <c r="K1017">
        <v>-0.1286466</v>
      </c>
      <c r="L1017" s="1">
        <v>-4.08735E-2</v>
      </c>
      <c r="M1017" s="1">
        <v>4.68996E-2</v>
      </c>
      <c r="N1017">
        <v>0.17363000000000001</v>
      </c>
      <c r="O1017">
        <v>-0.2073238</v>
      </c>
      <c r="P1017">
        <v>-8.0593399999999996E-2</v>
      </c>
      <c r="Q1017">
        <v>7.1796999999999998E-3</v>
      </c>
      <c r="R1017">
        <v>9.4952800000000004E-2</v>
      </c>
      <c r="S1017">
        <v>0.2216833</v>
      </c>
    </row>
    <row r="1018" spans="1:19">
      <c r="A1018" s="12">
        <v>41138</v>
      </c>
      <c r="B1018" s="14">
        <v>13</v>
      </c>
      <c r="C1018" t="s">
        <v>54</v>
      </c>
      <c r="D1018" t="s">
        <v>52</v>
      </c>
      <c r="E1018" t="str">
        <f t="shared" si="15"/>
        <v>4113813Average Per PremiseAll</v>
      </c>
      <c r="F1018">
        <v>1.996569</v>
      </c>
      <c r="G1018">
        <v>2.0099070000000001</v>
      </c>
      <c r="H1018">
        <v>1.9880199999999999</v>
      </c>
      <c r="I1018">
        <v>88.080780000000004</v>
      </c>
      <c r="J1018">
        <v>-0.1857568</v>
      </c>
      <c r="K1018">
        <v>-6.8129899999999993E-2</v>
      </c>
      <c r="L1018" s="1">
        <v>1.33381E-2</v>
      </c>
      <c r="M1018" s="1">
        <v>9.4806100000000004E-2</v>
      </c>
      <c r="N1018">
        <v>0.21243300000000001</v>
      </c>
      <c r="O1018">
        <v>-0.2076431</v>
      </c>
      <c r="P1018">
        <v>-9.0016299999999994E-2</v>
      </c>
      <c r="Q1018">
        <v>-8.5483E-3</v>
      </c>
      <c r="R1018">
        <v>7.2919700000000004E-2</v>
      </c>
      <c r="S1018">
        <v>0.19054660000000001</v>
      </c>
    </row>
    <row r="1019" spans="1:19">
      <c r="A1019" s="12">
        <v>41138</v>
      </c>
      <c r="B1019" s="14">
        <v>13</v>
      </c>
      <c r="C1019" t="s">
        <v>56</v>
      </c>
      <c r="D1019" t="s">
        <v>58</v>
      </c>
      <c r="E1019" t="str">
        <f t="shared" si="15"/>
        <v>4113813Average Per Ton100% Cycling</v>
      </c>
      <c r="F1019">
        <v>0.4135626</v>
      </c>
      <c r="G1019">
        <v>0.4279097</v>
      </c>
      <c r="H1019">
        <v>0.40830719999999998</v>
      </c>
      <c r="I1019">
        <v>87.653170000000003</v>
      </c>
      <c r="J1019">
        <v>-0.1710835</v>
      </c>
      <c r="K1019">
        <v>-6.1529599999999997E-2</v>
      </c>
      <c r="L1019" s="1">
        <v>1.43471E-2</v>
      </c>
      <c r="M1019" s="1">
        <v>9.0223800000000007E-2</v>
      </c>
      <c r="N1019">
        <v>0.1997777</v>
      </c>
      <c r="O1019">
        <v>-0.19068599999999999</v>
      </c>
      <c r="P1019">
        <v>-8.1132099999999999E-2</v>
      </c>
      <c r="Q1019">
        <v>-5.2554000000000003E-3</v>
      </c>
      <c r="R1019">
        <v>7.0621299999999998E-2</v>
      </c>
      <c r="S1019">
        <v>0.18017520000000001</v>
      </c>
    </row>
    <row r="1020" spans="1:19">
      <c r="A1020" s="12">
        <v>41138</v>
      </c>
      <c r="B1020" s="14">
        <v>13</v>
      </c>
      <c r="C1020" t="s">
        <v>56</v>
      </c>
      <c r="D1020" t="s">
        <v>57</v>
      </c>
      <c r="E1020" t="str">
        <f t="shared" si="15"/>
        <v>4113813Average Per Ton50% Cycling</v>
      </c>
      <c r="F1020">
        <v>0.55696869999999998</v>
      </c>
      <c r="G1020">
        <v>0.54685879999999998</v>
      </c>
      <c r="H1020">
        <v>0.55874460000000004</v>
      </c>
      <c r="I1020">
        <v>88.562970000000007</v>
      </c>
      <c r="J1020">
        <v>-0.22461339999999999</v>
      </c>
      <c r="K1020">
        <v>-9.7882999999999998E-2</v>
      </c>
      <c r="L1020" s="1">
        <v>-1.01099E-2</v>
      </c>
      <c r="M1020" s="1">
        <v>7.7663200000000002E-2</v>
      </c>
      <c r="N1020">
        <v>0.20439360000000001</v>
      </c>
      <c r="O1020">
        <v>-0.21272769999999999</v>
      </c>
      <c r="P1020">
        <v>-8.5997199999999996E-2</v>
      </c>
      <c r="Q1020">
        <v>1.7759E-3</v>
      </c>
      <c r="R1020">
        <v>8.9549000000000004E-2</v>
      </c>
      <c r="S1020">
        <v>0.21627940000000001</v>
      </c>
    </row>
    <row r="1021" spans="1:19">
      <c r="A1021" s="12">
        <v>41138</v>
      </c>
      <c r="B1021" s="14">
        <v>13</v>
      </c>
      <c r="C1021" t="s">
        <v>56</v>
      </c>
      <c r="D1021" t="s">
        <v>52</v>
      </c>
      <c r="E1021" t="str">
        <f t="shared" si="15"/>
        <v>4113813Average Per TonAll</v>
      </c>
      <c r="F1021">
        <v>0.48096349999999999</v>
      </c>
      <c r="G1021">
        <v>0.48381580000000002</v>
      </c>
      <c r="H1021">
        <v>0.47901280000000002</v>
      </c>
      <c r="I1021">
        <v>88.080780000000004</v>
      </c>
      <c r="J1021">
        <v>-0.19624249999999999</v>
      </c>
      <c r="K1021">
        <v>-7.8615699999999997E-2</v>
      </c>
      <c r="L1021" s="1">
        <v>2.8522999999999999E-3</v>
      </c>
      <c r="M1021" s="1">
        <v>8.4320300000000001E-2</v>
      </c>
      <c r="N1021">
        <v>0.20194719999999999</v>
      </c>
      <c r="O1021">
        <v>-0.20104559999999999</v>
      </c>
      <c r="P1021">
        <v>-8.3418699999999998E-2</v>
      </c>
      <c r="Q1021">
        <v>-1.9507000000000001E-3</v>
      </c>
      <c r="R1021">
        <v>7.9517299999999999E-2</v>
      </c>
      <c r="S1021">
        <v>0.19714419999999999</v>
      </c>
    </row>
    <row r="1022" spans="1:19">
      <c r="A1022" s="12">
        <v>41138</v>
      </c>
      <c r="B1022" s="14">
        <v>14</v>
      </c>
      <c r="C1022" t="s">
        <v>63</v>
      </c>
      <c r="D1022" t="s">
        <v>58</v>
      </c>
      <c r="E1022" t="str">
        <f t="shared" si="15"/>
        <v>4113814Aggregate100% Cycling</v>
      </c>
      <c r="F1022">
        <v>16.405429999999999</v>
      </c>
      <c r="G1022">
        <v>25.24447</v>
      </c>
      <c r="H1022">
        <v>24.08802</v>
      </c>
      <c r="I1022">
        <v>86.777299999999997</v>
      </c>
      <c r="J1022">
        <v>6.6606940000000003</v>
      </c>
      <c r="K1022">
        <v>7.9476760000000004</v>
      </c>
      <c r="L1022" s="1">
        <v>8.8390360000000001</v>
      </c>
      <c r="M1022" s="1">
        <v>9.7303949999999997</v>
      </c>
      <c r="N1022">
        <v>11.017379999999999</v>
      </c>
      <c r="O1022">
        <v>5.5042470000000003</v>
      </c>
      <c r="P1022">
        <v>6.7912290000000004</v>
      </c>
      <c r="Q1022">
        <v>7.682588</v>
      </c>
      <c r="R1022">
        <v>8.5739479999999997</v>
      </c>
      <c r="S1022">
        <v>9.8609299999999998</v>
      </c>
    </row>
    <row r="1023" spans="1:19">
      <c r="A1023" s="12">
        <v>41138</v>
      </c>
      <c r="B1023" s="14">
        <v>14</v>
      </c>
      <c r="C1023" t="s">
        <v>63</v>
      </c>
      <c r="D1023" t="s">
        <v>57</v>
      </c>
      <c r="E1023" t="str">
        <f t="shared" si="15"/>
        <v>4113814Aggregate50% Cycling</v>
      </c>
      <c r="F1023">
        <v>20.388310000000001</v>
      </c>
      <c r="G1023">
        <v>26.333120000000001</v>
      </c>
      <c r="H1023">
        <v>26.905460000000001</v>
      </c>
      <c r="I1023">
        <v>87.600279999999998</v>
      </c>
      <c r="J1023">
        <v>3.738937</v>
      </c>
      <c r="K1023">
        <v>5.0421870000000002</v>
      </c>
      <c r="L1023" s="1">
        <v>5.9448129999999999</v>
      </c>
      <c r="M1023" s="1">
        <v>6.8474389999999996</v>
      </c>
      <c r="N1023">
        <v>8.1506889999999999</v>
      </c>
      <c r="O1023">
        <v>4.3112760000000003</v>
      </c>
      <c r="P1023">
        <v>5.6145250000000004</v>
      </c>
      <c r="Q1023">
        <v>6.5171520000000003</v>
      </c>
      <c r="R1023">
        <v>7.4197790000000001</v>
      </c>
      <c r="S1023">
        <v>8.7230279999999993</v>
      </c>
    </row>
    <row r="1024" spans="1:19">
      <c r="A1024" s="12">
        <v>41138</v>
      </c>
      <c r="B1024" s="14">
        <v>14</v>
      </c>
      <c r="C1024" t="s">
        <v>63</v>
      </c>
      <c r="D1024" t="s">
        <v>52</v>
      </c>
      <c r="E1024" t="str">
        <f t="shared" si="15"/>
        <v>4113814AggregateAll</v>
      </c>
      <c r="F1024">
        <v>36.849710000000002</v>
      </c>
      <c r="G1024">
        <v>51.617370000000001</v>
      </c>
      <c r="H1024">
        <v>51.047789999999999</v>
      </c>
      <c r="I1024">
        <v>87.164100000000005</v>
      </c>
      <c r="J1024">
        <v>10.38063</v>
      </c>
      <c r="K1024">
        <v>12.972530000000001</v>
      </c>
      <c r="L1024" s="1">
        <v>14.767670000000001</v>
      </c>
      <c r="M1024" s="1">
        <v>16.562809999999999</v>
      </c>
      <c r="N1024">
        <v>19.154710000000001</v>
      </c>
      <c r="O1024">
        <v>9.8110490000000006</v>
      </c>
      <c r="P1024">
        <v>12.402950000000001</v>
      </c>
      <c r="Q1024">
        <v>14.198090000000001</v>
      </c>
      <c r="R1024">
        <v>15.993230000000001</v>
      </c>
      <c r="S1024">
        <v>18.585129999999999</v>
      </c>
    </row>
    <row r="1025" spans="1:19">
      <c r="A1025" s="12">
        <v>41138</v>
      </c>
      <c r="B1025" s="14">
        <v>14</v>
      </c>
      <c r="C1025" t="s">
        <v>55</v>
      </c>
      <c r="D1025" t="s">
        <v>58</v>
      </c>
      <c r="E1025" t="str">
        <f t="shared" si="15"/>
        <v>4113814Average Per Device100% Cycling</v>
      </c>
      <c r="F1025">
        <v>1.131389</v>
      </c>
      <c r="G1025">
        <v>1.7409680000000001</v>
      </c>
      <c r="H1025">
        <v>1.661214</v>
      </c>
      <c r="I1025">
        <v>86.777299999999997</v>
      </c>
      <c r="J1025">
        <v>0.43175429999999998</v>
      </c>
      <c r="K1025">
        <v>0.53681409999999996</v>
      </c>
      <c r="L1025" s="1">
        <v>0.60957810000000001</v>
      </c>
      <c r="M1025" s="1">
        <v>0.68234220000000001</v>
      </c>
      <c r="N1025">
        <v>0.78740189999999999</v>
      </c>
      <c r="O1025">
        <v>0.3520007</v>
      </c>
      <c r="P1025">
        <v>0.45706039999999998</v>
      </c>
      <c r="Q1025">
        <v>0.52982450000000003</v>
      </c>
      <c r="R1025">
        <v>0.60258849999999997</v>
      </c>
      <c r="S1025">
        <v>0.70764830000000001</v>
      </c>
    </row>
    <row r="1026" spans="1:19">
      <c r="A1026" s="12">
        <v>41138</v>
      </c>
      <c r="B1026" s="14">
        <v>14</v>
      </c>
      <c r="C1026" t="s">
        <v>55</v>
      </c>
      <c r="D1026" t="s">
        <v>57</v>
      </c>
      <c r="E1026" t="str">
        <f t="shared" si="15"/>
        <v>4113814Average Per Device50% Cycling</v>
      </c>
      <c r="F1026">
        <v>1.639292</v>
      </c>
      <c r="G1026">
        <v>2.1172759999999999</v>
      </c>
      <c r="H1026">
        <v>2.1632940000000001</v>
      </c>
      <c r="I1026">
        <v>87.600279999999998</v>
      </c>
      <c r="J1026">
        <v>0.2714027</v>
      </c>
      <c r="K1026">
        <v>0.39345269999999999</v>
      </c>
      <c r="L1026" s="1">
        <v>0.47798410000000002</v>
      </c>
      <c r="M1026" s="1">
        <v>0.56251549999999995</v>
      </c>
      <c r="N1026">
        <v>0.68456539999999999</v>
      </c>
      <c r="O1026">
        <v>0.3174208</v>
      </c>
      <c r="P1026">
        <v>0.43947079999999999</v>
      </c>
      <c r="Q1026">
        <v>0.52400219999999997</v>
      </c>
      <c r="R1026">
        <v>0.60853360000000001</v>
      </c>
      <c r="S1026">
        <v>0.73058350000000005</v>
      </c>
    </row>
    <row r="1027" spans="1:19">
      <c r="A1027" s="12">
        <v>41138</v>
      </c>
      <c r="B1027" s="14">
        <v>14</v>
      </c>
      <c r="C1027" t="s">
        <v>55</v>
      </c>
      <c r="D1027" t="s">
        <v>52</v>
      </c>
      <c r="E1027" t="str">
        <f t="shared" ref="E1027:E1090" si="16">CONCATENATE(A1027,B1027,C1027,D1027)</f>
        <v>4113814Average Per DeviceAll</v>
      </c>
      <c r="F1027">
        <v>1.370104</v>
      </c>
      <c r="G1027">
        <v>1.9178329999999999</v>
      </c>
      <c r="H1027">
        <v>1.897192</v>
      </c>
      <c r="I1027">
        <v>87.164100000000005</v>
      </c>
      <c r="J1027">
        <v>0.35638910000000001</v>
      </c>
      <c r="K1027">
        <v>0.46943420000000002</v>
      </c>
      <c r="L1027" s="1">
        <v>0.54772889999999996</v>
      </c>
      <c r="M1027" s="1">
        <v>0.62602360000000001</v>
      </c>
      <c r="N1027">
        <v>0.73906879999999997</v>
      </c>
      <c r="O1027">
        <v>0.3357482</v>
      </c>
      <c r="P1027">
        <v>0.44879330000000001</v>
      </c>
      <c r="Q1027">
        <v>0.527088</v>
      </c>
      <c r="R1027">
        <v>0.60538270000000005</v>
      </c>
      <c r="S1027">
        <v>0.71842790000000001</v>
      </c>
    </row>
    <row r="1028" spans="1:19">
      <c r="A1028" s="12">
        <v>41138</v>
      </c>
      <c r="B1028" s="14">
        <v>14</v>
      </c>
      <c r="C1028" t="s">
        <v>54</v>
      </c>
      <c r="D1028" t="s">
        <v>58</v>
      </c>
      <c r="E1028" t="str">
        <f t="shared" si="16"/>
        <v>4113814Average Per Premise100% Cycling</v>
      </c>
      <c r="F1028">
        <v>1.3392189999999999</v>
      </c>
      <c r="G1028">
        <v>2.0607730000000002</v>
      </c>
      <c r="H1028">
        <v>1.966369</v>
      </c>
      <c r="I1028">
        <v>86.777299999999997</v>
      </c>
      <c r="J1028">
        <v>0.54373009999999999</v>
      </c>
      <c r="K1028">
        <v>0.64878990000000003</v>
      </c>
      <c r="L1028" s="1">
        <v>0.72155389999999997</v>
      </c>
      <c r="M1028" s="1">
        <v>0.79431799999999997</v>
      </c>
      <c r="N1028">
        <v>0.89937769999999995</v>
      </c>
      <c r="O1028">
        <v>0.44932620000000001</v>
      </c>
      <c r="P1028">
        <v>0.55438600000000005</v>
      </c>
      <c r="Q1028">
        <v>0.62715010000000004</v>
      </c>
      <c r="R1028">
        <v>0.69991409999999998</v>
      </c>
      <c r="S1028">
        <v>0.80497379999999996</v>
      </c>
    </row>
    <row r="1029" spans="1:19">
      <c r="A1029" s="12">
        <v>41138</v>
      </c>
      <c r="B1029" s="14">
        <v>14</v>
      </c>
      <c r="C1029" t="s">
        <v>54</v>
      </c>
      <c r="D1029" t="s">
        <v>57</v>
      </c>
      <c r="E1029" t="str">
        <f t="shared" si="16"/>
        <v>4113814Average Per Premise50% Cycling</v>
      </c>
      <c r="F1029">
        <v>1.909375</v>
      </c>
      <c r="G1029">
        <v>2.46611</v>
      </c>
      <c r="H1029">
        <v>2.5197099999999999</v>
      </c>
      <c r="I1029">
        <v>87.600279999999998</v>
      </c>
      <c r="J1029">
        <v>0.3501533</v>
      </c>
      <c r="K1029">
        <v>0.47220329999999999</v>
      </c>
      <c r="L1029" s="1">
        <v>0.55673470000000003</v>
      </c>
      <c r="M1029" s="1">
        <v>0.64126609999999995</v>
      </c>
      <c r="N1029">
        <v>0.76331599999999999</v>
      </c>
      <c r="O1029">
        <v>0.40375319999999998</v>
      </c>
      <c r="P1029">
        <v>0.52580309999999997</v>
      </c>
      <c r="Q1029">
        <v>0.6103345</v>
      </c>
      <c r="R1029">
        <v>0.69486590000000004</v>
      </c>
      <c r="S1029">
        <v>0.81691590000000003</v>
      </c>
    </row>
    <row r="1030" spans="1:19">
      <c r="A1030" s="12">
        <v>41138</v>
      </c>
      <c r="B1030" s="14">
        <v>14</v>
      </c>
      <c r="C1030" t="s">
        <v>54</v>
      </c>
      <c r="D1030" t="s">
        <v>52</v>
      </c>
      <c r="E1030" t="str">
        <f t="shared" si="16"/>
        <v>4113814Average Per PremiseAll</v>
      </c>
      <c r="F1030">
        <v>1.607192</v>
      </c>
      <c r="G1030">
        <v>2.2512810000000001</v>
      </c>
      <c r="H1030">
        <v>2.2264390000000001</v>
      </c>
      <c r="I1030">
        <v>87.164100000000005</v>
      </c>
      <c r="J1030">
        <v>0.45274900000000001</v>
      </c>
      <c r="K1030">
        <v>0.56579420000000002</v>
      </c>
      <c r="L1030" s="1">
        <v>0.64408889999999996</v>
      </c>
      <c r="M1030" s="1">
        <v>0.72238360000000001</v>
      </c>
      <c r="N1030">
        <v>0.83542870000000002</v>
      </c>
      <c r="O1030">
        <v>0.42790689999999998</v>
      </c>
      <c r="P1030">
        <v>0.54095199999999999</v>
      </c>
      <c r="Q1030">
        <v>0.61924679999999999</v>
      </c>
      <c r="R1030">
        <v>0.69754150000000004</v>
      </c>
      <c r="S1030">
        <v>0.81058660000000005</v>
      </c>
    </row>
    <row r="1031" spans="1:19">
      <c r="A1031" s="12">
        <v>41138</v>
      </c>
      <c r="B1031" s="14">
        <v>14</v>
      </c>
      <c r="C1031" t="s">
        <v>56</v>
      </c>
      <c r="D1031" t="s">
        <v>58</v>
      </c>
      <c r="E1031" t="str">
        <f t="shared" si="16"/>
        <v>4113814Average Per Ton100% Cycling</v>
      </c>
      <c r="F1031">
        <v>0.31286599999999998</v>
      </c>
      <c r="G1031">
        <v>0.48143419999999998</v>
      </c>
      <c r="H1031">
        <v>0.4593797</v>
      </c>
      <c r="I1031">
        <v>86.777299999999997</v>
      </c>
      <c r="J1031">
        <v>-9.2555999999999992E-3</v>
      </c>
      <c r="K1031">
        <v>9.5804100000000003E-2</v>
      </c>
      <c r="L1031" s="1">
        <v>0.1685682</v>
      </c>
      <c r="M1031" s="1">
        <v>0.2413322</v>
      </c>
      <c r="N1031">
        <v>0.34639199999999998</v>
      </c>
      <c r="O1031">
        <v>-3.13101E-2</v>
      </c>
      <c r="P1031">
        <v>7.3749599999999998E-2</v>
      </c>
      <c r="Q1031">
        <v>0.1465137</v>
      </c>
      <c r="R1031">
        <v>0.21927779999999999</v>
      </c>
      <c r="S1031">
        <v>0.3243375</v>
      </c>
    </row>
    <row r="1032" spans="1:19">
      <c r="A1032" s="12">
        <v>41138</v>
      </c>
      <c r="B1032" s="14">
        <v>14</v>
      </c>
      <c r="C1032" t="s">
        <v>56</v>
      </c>
      <c r="D1032" t="s">
        <v>57</v>
      </c>
      <c r="E1032" t="str">
        <f t="shared" si="16"/>
        <v>4113814Average Per Ton50% Cycling</v>
      </c>
      <c r="F1032">
        <v>0.47227619999999998</v>
      </c>
      <c r="G1032">
        <v>0.60998229999999998</v>
      </c>
      <c r="H1032">
        <v>0.62324009999999996</v>
      </c>
      <c r="I1032">
        <v>87.600279999999998</v>
      </c>
      <c r="J1032">
        <v>-6.88753E-2</v>
      </c>
      <c r="K1032">
        <v>5.3174699999999998E-2</v>
      </c>
      <c r="L1032" s="1">
        <v>0.1377061</v>
      </c>
      <c r="M1032" s="1">
        <v>0.2222375</v>
      </c>
      <c r="N1032">
        <v>0.34428740000000002</v>
      </c>
      <c r="O1032">
        <v>-5.56175E-2</v>
      </c>
      <c r="P1032">
        <v>6.6432400000000003E-2</v>
      </c>
      <c r="Q1032">
        <v>0.15096380000000001</v>
      </c>
      <c r="R1032">
        <v>0.23549519999999999</v>
      </c>
      <c r="S1032">
        <v>0.35754520000000001</v>
      </c>
    </row>
    <row r="1033" spans="1:19">
      <c r="A1033" s="12">
        <v>41138</v>
      </c>
      <c r="B1033" s="14">
        <v>14</v>
      </c>
      <c r="C1033" t="s">
        <v>56</v>
      </c>
      <c r="D1033" t="s">
        <v>52</v>
      </c>
      <c r="E1033" t="str">
        <f t="shared" si="16"/>
        <v>4113814Average Per TonAll</v>
      </c>
      <c r="F1033">
        <v>0.38778879999999999</v>
      </c>
      <c r="G1033">
        <v>0.54185179999999999</v>
      </c>
      <c r="H1033">
        <v>0.53639409999999998</v>
      </c>
      <c r="I1033">
        <v>87.164100000000005</v>
      </c>
      <c r="J1033">
        <v>-3.7276900000000002E-2</v>
      </c>
      <c r="K1033">
        <v>7.5768299999999997E-2</v>
      </c>
      <c r="L1033" s="1">
        <v>0.15406300000000001</v>
      </c>
      <c r="M1033" s="1">
        <v>0.2323577</v>
      </c>
      <c r="N1033">
        <v>0.34540280000000001</v>
      </c>
      <c r="O1033">
        <v>-4.2734599999999998E-2</v>
      </c>
      <c r="P1033">
        <v>7.0310499999999998E-2</v>
      </c>
      <c r="Q1033">
        <v>0.14860519999999999</v>
      </c>
      <c r="R1033">
        <v>0.22689999999999999</v>
      </c>
      <c r="S1033">
        <v>0.3399451</v>
      </c>
    </row>
    <row r="1034" spans="1:19">
      <c r="A1034" s="12">
        <v>41138</v>
      </c>
      <c r="B1034" s="14">
        <v>15</v>
      </c>
      <c r="C1034" t="s">
        <v>63</v>
      </c>
      <c r="D1034" t="s">
        <v>58</v>
      </c>
      <c r="E1034" t="str">
        <f t="shared" si="16"/>
        <v>4113815Aggregate100% Cycling</v>
      </c>
      <c r="F1034">
        <v>14.725020000000001</v>
      </c>
      <c r="G1034">
        <v>26.71181</v>
      </c>
      <c r="H1034">
        <v>25.488140000000001</v>
      </c>
      <c r="I1034">
        <v>87.282330000000002</v>
      </c>
      <c r="J1034">
        <v>9.8853489999999997</v>
      </c>
      <c r="K1034">
        <v>11.126899999999999</v>
      </c>
      <c r="L1034" s="1">
        <v>11.986789999999999</v>
      </c>
      <c r="M1034" s="1">
        <v>12.846679999999999</v>
      </c>
      <c r="N1034">
        <v>14.088229999999999</v>
      </c>
      <c r="O1034">
        <v>8.6616820000000008</v>
      </c>
      <c r="P1034">
        <v>9.9032300000000006</v>
      </c>
      <c r="Q1034">
        <v>10.763120000000001</v>
      </c>
      <c r="R1034">
        <v>11.62302</v>
      </c>
      <c r="S1034">
        <v>12.864560000000001</v>
      </c>
    </row>
    <row r="1035" spans="1:19">
      <c r="A1035" s="12">
        <v>41138</v>
      </c>
      <c r="B1035" s="14">
        <v>15</v>
      </c>
      <c r="C1035" t="s">
        <v>63</v>
      </c>
      <c r="D1035" t="s">
        <v>57</v>
      </c>
      <c r="E1035" t="str">
        <f t="shared" si="16"/>
        <v>4113815Aggregate50% Cycling</v>
      </c>
      <c r="F1035">
        <v>20.934760000000001</v>
      </c>
      <c r="G1035">
        <v>28.541119999999999</v>
      </c>
      <c r="H1035">
        <v>29.161449999999999</v>
      </c>
      <c r="I1035">
        <v>88.056539999999998</v>
      </c>
      <c r="J1035">
        <v>5.4662240000000004</v>
      </c>
      <c r="K1035">
        <v>6.7306319999999999</v>
      </c>
      <c r="L1035" s="1">
        <v>7.6063580000000002</v>
      </c>
      <c r="M1035" s="1">
        <v>8.4820829999999994</v>
      </c>
      <c r="N1035">
        <v>9.7464919999999999</v>
      </c>
      <c r="O1035">
        <v>6.0865539999999996</v>
      </c>
      <c r="P1035">
        <v>7.3509630000000001</v>
      </c>
      <c r="Q1035">
        <v>8.2266879999999993</v>
      </c>
      <c r="R1035">
        <v>9.1024139999999996</v>
      </c>
      <c r="S1035">
        <v>10.366820000000001</v>
      </c>
    </row>
    <row r="1036" spans="1:19">
      <c r="A1036" s="12">
        <v>41138</v>
      </c>
      <c r="B1036" s="14">
        <v>15</v>
      </c>
      <c r="C1036" t="s">
        <v>63</v>
      </c>
      <c r="D1036" t="s">
        <v>52</v>
      </c>
      <c r="E1036" t="str">
        <f t="shared" si="16"/>
        <v>4113815AggregateAll</v>
      </c>
      <c r="F1036">
        <v>35.734229999999997</v>
      </c>
      <c r="G1036">
        <v>55.301259999999999</v>
      </c>
      <c r="H1036">
        <v>54.713419999999999</v>
      </c>
      <c r="I1036">
        <v>87.646209999999996</v>
      </c>
      <c r="J1036">
        <v>15.322609999999999</v>
      </c>
      <c r="K1036">
        <v>17.83024</v>
      </c>
      <c r="L1036" s="1">
        <v>19.567019999999999</v>
      </c>
      <c r="M1036" s="1">
        <v>21.303799999999999</v>
      </c>
      <c r="N1036">
        <v>23.811430000000001</v>
      </c>
      <c r="O1036">
        <v>14.734780000000001</v>
      </c>
      <c r="P1036">
        <v>17.24241</v>
      </c>
      <c r="Q1036">
        <v>18.979189999999999</v>
      </c>
      <c r="R1036">
        <v>20.715969999999999</v>
      </c>
      <c r="S1036">
        <v>23.223600000000001</v>
      </c>
    </row>
    <row r="1037" spans="1:19">
      <c r="A1037" s="12">
        <v>41138</v>
      </c>
      <c r="B1037" s="14">
        <v>15</v>
      </c>
      <c r="C1037" t="s">
        <v>55</v>
      </c>
      <c r="D1037" t="s">
        <v>58</v>
      </c>
      <c r="E1037" t="str">
        <f t="shared" si="16"/>
        <v>4113815Average Per Device100% Cycling</v>
      </c>
      <c r="F1037">
        <v>1.015501</v>
      </c>
      <c r="G1037">
        <v>1.8421620000000001</v>
      </c>
      <c r="H1037">
        <v>1.7577719999999999</v>
      </c>
      <c r="I1037">
        <v>87.282330000000002</v>
      </c>
      <c r="J1037">
        <v>0.65511470000000005</v>
      </c>
      <c r="K1037">
        <v>0.75646559999999996</v>
      </c>
      <c r="L1037" s="1">
        <v>0.82666090000000003</v>
      </c>
      <c r="M1037" s="1">
        <v>0.89685619999999999</v>
      </c>
      <c r="N1037">
        <v>0.99820710000000001</v>
      </c>
      <c r="O1037">
        <v>0.57072520000000004</v>
      </c>
      <c r="P1037">
        <v>0.67207609999999995</v>
      </c>
      <c r="Q1037">
        <v>0.74227140000000003</v>
      </c>
      <c r="R1037">
        <v>0.81246669999999999</v>
      </c>
      <c r="S1037">
        <v>0.91381760000000001</v>
      </c>
    </row>
    <row r="1038" spans="1:19">
      <c r="A1038" s="12">
        <v>41138</v>
      </c>
      <c r="B1038" s="14">
        <v>15</v>
      </c>
      <c r="C1038" t="s">
        <v>55</v>
      </c>
      <c r="D1038" t="s">
        <v>57</v>
      </c>
      <c r="E1038" t="str">
        <f t="shared" si="16"/>
        <v>4113815Average Per Device50% Cycling</v>
      </c>
      <c r="F1038">
        <v>1.6832290000000001</v>
      </c>
      <c r="G1038">
        <v>2.294807</v>
      </c>
      <c r="H1038">
        <v>2.344684</v>
      </c>
      <c r="I1038">
        <v>88.056539999999998</v>
      </c>
      <c r="J1038">
        <v>0.41115360000000001</v>
      </c>
      <c r="K1038">
        <v>0.52956610000000004</v>
      </c>
      <c r="L1038" s="1">
        <v>0.61157819999999996</v>
      </c>
      <c r="M1038" s="1">
        <v>0.69359029999999999</v>
      </c>
      <c r="N1038">
        <v>0.81200280000000002</v>
      </c>
      <c r="O1038">
        <v>0.4610303</v>
      </c>
      <c r="P1038">
        <v>0.57944280000000004</v>
      </c>
      <c r="Q1038">
        <v>0.66145489999999996</v>
      </c>
      <c r="R1038">
        <v>0.74346699999999999</v>
      </c>
      <c r="S1038">
        <v>0.86187950000000002</v>
      </c>
    </row>
    <row r="1039" spans="1:19">
      <c r="A1039" s="12">
        <v>41138</v>
      </c>
      <c r="B1039" s="14">
        <v>15</v>
      </c>
      <c r="C1039" t="s">
        <v>55</v>
      </c>
      <c r="D1039" t="s">
        <v>52</v>
      </c>
      <c r="E1039" t="str">
        <f t="shared" si="16"/>
        <v>4113815Average Per DeviceAll</v>
      </c>
      <c r="F1039">
        <v>1.3293330000000001</v>
      </c>
      <c r="G1039">
        <v>2.0549050000000002</v>
      </c>
      <c r="H1039">
        <v>2.0336210000000001</v>
      </c>
      <c r="I1039">
        <v>87.646209999999996</v>
      </c>
      <c r="J1039">
        <v>0.54045299999999996</v>
      </c>
      <c r="K1039">
        <v>0.64982280000000003</v>
      </c>
      <c r="L1039" s="1">
        <v>0.72557199999999999</v>
      </c>
      <c r="M1039" s="1">
        <v>0.80132119999999996</v>
      </c>
      <c r="N1039">
        <v>0.91069109999999998</v>
      </c>
      <c r="O1039">
        <v>0.51916859999999998</v>
      </c>
      <c r="P1039">
        <v>0.6285385</v>
      </c>
      <c r="Q1039">
        <v>0.70428769999999996</v>
      </c>
      <c r="R1039">
        <v>0.78003690000000003</v>
      </c>
      <c r="S1039">
        <v>0.88940669999999999</v>
      </c>
    </row>
    <row r="1040" spans="1:19">
      <c r="A1040" s="12">
        <v>41138</v>
      </c>
      <c r="B1040" s="14">
        <v>15</v>
      </c>
      <c r="C1040" t="s">
        <v>54</v>
      </c>
      <c r="D1040" t="s">
        <v>58</v>
      </c>
      <c r="E1040" t="str">
        <f t="shared" si="16"/>
        <v>4113815Average Per Premise100% Cycling</v>
      </c>
      <c r="F1040">
        <v>1.2020420000000001</v>
      </c>
      <c r="G1040">
        <v>2.1805560000000002</v>
      </c>
      <c r="H1040">
        <v>2.0806650000000002</v>
      </c>
      <c r="I1040">
        <v>87.282330000000002</v>
      </c>
      <c r="J1040">
        <v>0.80696730000000005</v>
      </c>
      <c r="K1040">
        <v>0.90831819999999996</v>
      </c>
      <c r="L1040" s="1">
        <v>0.97851350000000004</v>
      </c>
      <c r="M1040" s="1">
        <v>1.0487089999999999</v>
      </c>
      <c r="N1040">
        <v>1.1500600000000001</v>
      </c>
      <c r="O1040">
        <v>0.70707609999999999</v>
      </c>
      <c r="P1040">
        <v>0.80842700000000001</v>
      </c>
      <c r="Q1040">
        <v>0.87862229999999997</v>
      </c>
      <c r="R1040">
        <v>0.94881760000000004</v>
      </c>
      <c r="S1040">
        <v>1.0501689999999999</v>
      </c>
    </row>
    <row r="1041" spans="1:19">
      <c r="A1041" s="12">
        <v>41138</v>
      </c>
      <c r="B1041" s="14">
        <v>15</v>
      </c>
      <c r="C1041" t="s">
        <v>54</v>
      </c>
      <c r="D1041" t="s">
        <v>57</v>
      </c>
      <c r="E1041" t="str">
        <f t="shared" si="16"/>
        <v>4113815Average Per Premise50% Cycling</v>
      </c>
      <c r="F1041">
        <v>1.9605509999999999</v>
      </c>
      <c r="G1041">
        <v>2.6728900000000002</v>
      </c>
      <c r="H1041">
        <v>2.7309839999999999</v>
      </c>
      <c r="I1041">
        <v>88.056539999999998</v>
      </c>
      <c r="J1041">
        <v>0.5119146</v>
      </c>
      <c r="K1041">
        <v>0.63032699999999997</v>
      </c>
      <c r="L1041" s="1">
        <v>0.71233919999999995</v>
      </c>
      <c r="M1041" s="1">
        <v>0.79435129999999998</v>
      </c>
      <c r="N1041">
        <v>0.91276380000000001</v>
      </c>
      <c r="O1041">
        <v>0.57000879999999998</v>
      </c>
      <c r="P1041">
        <v>0.68842130000000001</v>
      </c>
      <c r="Q1041">
        <v>0.77043340000000005</v>
      </c>
      <c r="R1041">
        <v>0.85244549999999997</v>
      </c>
      <c r="S1041">
        <v>0.970858</v>
      </c>
    </row>
    <row r="1042" spans="1:19">
      <c r="A1042" s="12">
        <v>41138</v>
      </c>
      <c r="B1042" s="14">
        <v>15</v>
      </c>
      <c r="C1042" t="s">
        <v>54</v>
      </c>
      <c r="D1042" t="s">
        <v>52</v>
      </c>
      <c r="E1042" t="str">
        <f t="shared" si="16"/>
        <v>4113815Average Per PremiseAll</v>
      </c>
      <c r="F1042">
        <v>1.558541</v>
      </c>
      <c r="G1042">
        <v>2.411953</v>
      </c>
      <c r="H1042">
        <v>2.3863150000000002</v>
      </c>
      <c r="I1042">
        <v>87.646209999999996</v>
      </c>
      <c r="J1042">
        <v>0.66829249999999996</v>
      </c>
      <c r="K1042">
        <v>0.77766230000000003</v>
      </c>
      <c r="L1042" s="1">
        <v>0.85341160000000005</v>
      </c>
      <c r="M1042" s="1">
        <v>0.92916069999999995</v>
      </c>
      <c r="N1042">
        <v>1.0385310000000001</v>
      </c>
      <c r="O1042">
        <v>0.64265439999999996</v>
      </c>
      <c r="P1042">
        <v>0.75202429999999998</v>
      </c>
      <c r="Q1042">
        <v>0.82777350000000005</v>
      </c>
      <c r="R1042">
        <v>0.90352279999999996</v>
      </c>
      <c r="S1042">
        <v>1.012893</v>
      </c>
    </row>
    <row r="1043" spans="1:19">
      <c r="A1043" s="12">
        <v>41138</v>
      </c>
      <c r="B1043" s="14">
        <v>15</v>
      </c>
      <c r="C1043" t="s">
        <v>56</v>
      </c>
      <c r="D1043" t="s">
        <v>58</v>
      </c>
      <c r="E1043" t="str">
        <f t="shared" si="16"/>
        <v>4113815Average Per Ton100% Cycling</v>
      </c>
      <c r="F1043">
        <v>0.28081899999999999</v>
      </c>
      <c r="G1043">
        <v>0.50941769999999997</v>
      </c>
      <c r="H1043">
        <v>0.48608119999999999</v>
      </c>
      <c r="I1043">
        <v>87.282330000000002</v>
      </c>
      <c r="J1043">
        <v>5.7052400000000003E-2</v>
      </c>
      <c r="K1043">
        <v>0.1584033</v>
      </c>
      <c r="L1043" s="1">
        <v>0.22859860000000001</v>
      </c>
      <c r="M1043" s="1">
        <v>0.298794</v>
      </c>
      <c r="N1043">
        <v>0.40014490000000003</v>
      </c>
      <c r="O1043">
        <v>3.3716000000000003E-2</v>
      </c>
      <c r="P1043">
        <v>0.13506689999999999</v>
      </c>
      <c r="Q1043">
        <v>0.20526220000000001</v>
      </c>
      <c r="R1043">
        <v>0.27545760000000002</v>
      </c>
      <c r="S1043">
        <v>0.37680849999999999</v>
      </c>
    </row>
    <row r="1044" spans="1:19">
      <c r="A1044" s="12">
        <v>41138</v>
      </c>
      <c r="B1044" s="14">
        <v>15</v>
      </c>
      <c r="C1044" t="s">
        <v>56</v>
      </c>
      <c r="D1044" t="s">
        <v>57</v>
      </c>
      <c r="E1044" t="str">
        <f t="shared" si="16"/>
        <v>4113815Average Per Ton50% Cycling</v>
      </c>
      <c r="F1044">
        <v>0.48493439999999999</v>
      </c>
      <c r="G1044">
        <v>0.66112859999999996</v>
      </c>
      <c r="H1044">
        <v>0.67549789999999998</v>
      </c>
      <c r="I1044">
        <v>88.056539999999998</v>
      </c>
      <c r="J1044">
        <v>-2.4230399999999999E-2</v>
      </c>
      <c r="K1044">
        <v>9.4182100000000005E-2</v>
      </c>
      <c r="L1044" s="1">
        <v>0.1761942</v>
      </c>
      <c r="M1044" s="1">
        <v>0.2582063</v>
      </c>
      <c r="N1044">
        <v>0.37661879999999998</v>
      </c>
      <c r="O1044">
        <v>-9.861E-3</v>
      </c>
      <c r="P1044">
        <v>0.1085515</v>
      </c>
      <c r="Q1044">
        <v>0.1905636</v>
      </c>
      <c r="R1044">
        <v>0.27257569999999998</v>
      </c>
      <c r="S1044">
        <v>0.39098820000000001</v>
      </c>
    </row>
    <row r="1045" spans="1:19">
      <c r="A1045" s="12">
        <v>41138</v>
      </c>
      <c r="B1045" s="14">
        <v>15</v>
      </c>
      <c r="C1045" t="s">
        <v>56</v>
      </c>
      <c r="D1045" t="s">
        <v>52</v>
      </c>
      <c r="E1045" t="str">
        <f t="shared" si="16"/>
        <v>4113815Average Per TonAll</v>
      </c>
      <c r="F1045">
        <v>0.37675320000000001</v>
      </c>
      <c r="G1045">
        <v>0.58072179999999995</v>
      </c>
      <c r="H1045">
        <v>0.57510709999999998</v>
      </c>
      <c r="I1045">
        <v>87.646209999999996</v>
      </c>
      <c r="J1045">
        <v>1.8849500000000002E-2</v>
      </c>
      <c r="K1045">
        <v>0.12821930000000001</v>
      </c>
      <c r="L1045" s="1">
        <v>0.2039686</v>
      </c>
      <c r="M1045" s="1">
        <v>0.27971780000000002</v>
      </c>
      <c r="N1045">
        <v>0.38908759999999998</v>
      </c>
      <c r="O1045">
        <v>1.32348E-2</v>
      </c>
      <c r="P1045">
        <v>0.12260459999999999</v>
      </c>
      <c r="Q1045">
        <v>0.1983539</v>
      </c>
      <c r="R1045">
        <v>0.27410309999999999</v>
      </c>
      <c r="S1045">
        <v>0.38347290000000001</v>
      </c>
    </row>
    <row r="1046" spans="1:19">
      <c r="A1046" s="12">
        <v>41138</v>
      </c>
      <c r="B1046" s="14">
        <v>16</v>
      </c>
      <c r="C1046" t="s">
        <v>63</v>
      </c>
      <c r="D1046" t="s">
        <v>58</v>
      </c>
      <c r="E1046" t="str">
        <f t="shared" si="16"/>
        <v>4113816Aggregate100% Cycling</v>
      </c>
      <c r="F1046">
        <v>15.32761</v>
      </c>
      <c r="G1046">
        <v>27.21686</v>
      </c>
      <c r="H1046">
        <v>25.970050000000001</v>
      </c>
      <c r="I1046">
        <v>86.859009999999998</v>
      </c>
      <c r="J1046">
        <v>9.7305019999999995</v>
      </c>
      <c r="K1046">
        <v>11.0059</v>
      </c>
      <c r="L1046" s="1">
        <v>11.889250000000001</v>
      </c>
      <c r="M1046" s="1">
        <v>12.772589999999999</v>
      </c>
      <c r="N1046">
        <v>14.04799</v>
      </c>
      <c r="O1046">
        <v>8.4837000000000007</v>
      </c>
      <c r="P1046">
        <v>9.7591029999999996</v>
      </c>
      <c r="Q1046">
        <v>10.642440000000001</v>
      </c>
      <c r="R1046">
        <v>11.525790000000001</v>
      </c>
      <c r="S1046">
        <v>12.80119</v>
      </c>
    </row>
    <row r="1047" spans="1:19">
      <c r="A1047" s="12">
        <v>41138</v>
      </c>
      <c r="B1047" s="14">
        <v>16</v>
      </c>
      <c r="C1047" t="s">
        <v>63</v>
      </c>
      <c r="D1047" t="s">
        <v>57</v>
      </c>
      <c r="E1047" t="str">
        <f t="shared" si="16"/>
        <v>4113816Aggregate50% Cycling</v>
      </c>
      <c r="F1047">
        <v>22.799150000000001</v>
      </c>
      <c r="G1047">
        <v>28.344470000000001</v>
      </c>
      <c r="H1047">
        <v>28.960529999999999</v>
      </c>
      <c r="I1047">
        <v>87.444609999999997</v>
      </c>
      <c r="J1047">
        <v>3.3900920000000001</v>
      </c>
      <c r="K1047">
        <v>4.6634180000000001</v>
      </c>
      <c r="L1047" s="1">
        <v>5.5453190000000001</v>
      </c>
      <c r="M1047" s="1">
        <v>6.4272210000000003</v>
      </c>
      <c r="N1047">
        <v>7.7005460000000001</v>
      </c>
      <c r="O1047">
        <v>4.0061489999999997</v>
      </c>
      <c r="P1047">
        <v>5.2794740000000004</v>
      </c>
      <c r="Q1047">
        <v>6.1613759999999997</v>
      </c>
      <c r="R1047">
        <v>7.0432769999999998</v>
      </c>
      <c r="S1047">
        <v>8.3166030000000006</v>
      </c>
    </row>
    <row r="1048" spans="1:19">
      <c r="A1048" s="12">
        <v>41138</v>
      </c>
      <c r="B1048" s="14">
        <v>16</v>
      </c>
      <c r="C1048" t="s">
        <v>63</v>
      </c>
      <c r="D1048" t="s">
        <v>52</v>
      </c>
      <c r="E1048" t="str">
        <f t="shared" si="16"/>
        <v>4113816AggregateAll</v>
      </c>
      <c r="F1048">
        <v>38.213529999999999</v>
      </c>
      <c r="G1048">
        <v>55.6038</v>
      </c>
      <c r="H1048">
        <v>54.988709999999998</v>
      </c>
      <c r="I1048">
        <v>87.134240000000005</v>
      </c>
      <c r="J1048">
        <v>13.073790000000001</v>
      </c>
      <c r="K1048">
        <v>15.624000000000001</v>
      </c>
      <c r="L1048" s="1">
        <v>17.390270000000001</v>
      </c>
      <c r="M1048" s="1">
        <v>19.15654</v>
      </c>
      <c r="N1048">
        <v>21.706759999999999</v>
      </c>
      <c r="O1048">
        <v>12.4587</v>
      </c>
      <c r="P1048">
        <v>15.00891</v>
      </c>
      <c r="Q1048">
        <v>16.775179999999999</v>
      </c>
      <c r="R1048">
        <v>18.541450000000001</v>
      </c>
      <c r="S1048">
        <v>21.091670000000001</v>
      </c>
    </row>
    <row r="1049" spans="1:19">
      <c r="A1049" s="12">
        <v>41138</v>
      </c>
      <c r="B1049" s="14">
        <v>16</v>
      </c>
      <c r="C1049" t="s">
        <v>55</v>
      </c>
      <c r="D1049" t="s">
        <v>58</v>
      </c>
      <c r="E1049" t="str">
        <f t="shared" si="16"/>
        <v>4113816Average Per Device100% Cycling</v>
      </c>
      <c r="F1049">
        <v>1.0570580000000001</v>
      </c>
      <c r="G1049">
        <v>1.876992</v>
      </c>
      <c r="H1049">
        <v>1.791007</v>
      </c>
      <c r="I1049">
        <v>86.859009999999998</v>
      </c>
      <c r="J1049">
        <v>0.6437098</v>
      </c>
      <c r="K1049">
        <v>0.7478243</v>
      </c>
      <c r="L1049" s="1">
        <v>0.81993380000000005</v>
      </c>
      <c r="M1049" s="1">
        <v>0.89204320000000004</v>
      </c>
      <c r="N1049">
        <v>0.99615779999999998</v>
      </c>
      <c r="O1049">
        <v>0.55772500000000003</v>
      </c>
      <c r="P1049">
        <v>0.66183950000000003</v>
      </c>
      <c r="Q1049">
        <v>0.73394890000000002</v>
      </c>
      <c r="R1049">
        <v>0.80605839999999995</v>
      </c>
      <c r="S1049">
        <v>0.91017289999999995</v>
      </c>
    </row>
    <row r="1050" spans="1:19">
      <c r="A1050" s="12">
        <v>41138</v>
      </c>
      <c r="B1050" s="14">
        <v>16</v>
      </c>
      <c r="C1050" t="s">
        <v>55</v>
      </c>
      <c r="D1050" t="s">
        <v>57</v>
      </c>
      <c r="E1050" t="str">
        <f t="shared" si="16"/>
        <v>4113816Average Per Device50% Cycling</v>
      </c>
      <c r="F1050">
        <v>1.8331329999999999</v>
      </c>
      <c r="G1050">
        <v>2.2789959999999998</v>
      </c>
      <c r="H1050">
        <v>2.3285290000000001</v>
      </c>
      <c r="I1050">
        <v>87.444609999999997</v>
      </c>
      <c r="J1050">
        <v>0.2440254</v>
      </c>
      <c r="K1050">
        <v>0.36327300000000001</v>
      </c>
      <c r="L1050" s="1">
        <v>0.44586350000000002</v>
      </c>
      <c r="M1050" s="1">
        <v>0.52845399999999998</v>
      </c>
      <c r="N1050">
        <v>0.64770159999999999</v>
      </c>
      <c r="O1050">
        <v>0.29355829999999999</v>
      </c>
      <c r="P1050">
        <v>0.4128059</v>
      </c>
      <c r="Q1050">
        <v>0.49539640000000001</v>
      </c>
      <c r="R1050">
        <v>0.57798689999999997</v>
      </c>
      <c r="S1050">
        <v>0.69723449999999998</v>
      </c>
    </row>
    <row r="1051" spans="1:19">
      <c r="A1051" s="12">
        <v>41138</v>
      </c>
      <c r="B1051" s="14">
        <v>16</v>
      </c>
      <c r="C1051" t="s">
        <v>55</v>
      </c>
      <c r="D1051" t="s">
        <v>52</v>
      </c>
      <c r="E1051" t="str">
        <f t="shared" si="16"/>
        <v>4113816Average Per DeviceAll</v>
      </c>
      <c r="F1051">
        <v>1.421813</v>
      </c>
      <c r="G1051">
        <v>2.0659339999999999</v>
      </c>
      <c r="H1051">
        <v>2.0436420000000002</v>
      </c>
      <c r="I1051">
        <v>87.134240000000005</v>
      </c>
      <c r="J1051">
        <v>0.45585809999999999</v>
      </c>
      <c r="K1051">
        <v>0.56708519999999996</v>
      </c>
      <c r="L1051" s="1">
        <v>0.64412069999999999</v>
      </c>
      <c r="M1051" s="1">
        <v>0.72115629999999997</v>
      </c>
      <c r="N1051">
        <v>0.8323834</v>
      </c>
      <c r="O1051">
        <v>0.43356660000000002</v>
      </c>
      <c r="P1051">
        <v>0.54479370000000005</v>
      </c>
      <c r="Q1051">
        <v>0.62182919999999997</v>
      </c>
      <c r="R1051">
        <v>0.69886479999999995</v>
      </c>
      <c r="S1051">
        <v>0.81009189999999998</v>
      </c>
    </row>
    <row r="1052" spans="1:19">
      <c r="A1052" s="12">
        <v>41138</v>
      </c>
      <c r="B1052" s="14">
        <v>16</v>
      </c>
      <c r="C1052" t="s">
        <v>54</v>
      </c>
      <c r="D1052" t="s">
        <v>58</v>
      </c>
      <c r="E1052" t="str">
        <f t="shared" si="16"/>
        <v>4113816Average Per Premise100% Cycling</v>
      </c>
      <c r="F1052">
        <v>1.251233</v>
      </c>
      <c r="G1052">
        <v>2.221784</v>
      </c>
      <c r="H1052">
        <v>2.1200040000000002</v>
      </c>
      <c r="I1052">
        <v>86.859009999999998</v>
      </c>
      <c r="J1052">
        <v>0.79432670000000005</v>
      </c>
      <c r="K1052">
        <v>0.89844120000000005</v>
      </c>
      <c r="L1052" s="1">
        <v>0.97055069999999999</v>
      </c>
      <c r="M1052" s="1">
        <v>1.0426599999999999</v>
      </c>
      <c r="N1052">
        <v>1.1467750000000001</v>
      </c>
      <c r="O1052">
        <v>0.69254700000000002</v>
      </c>
      <c r="P1052">
        <v>0.79666150000000002</v>
      </c>
      <c r="Q1052">
        <v>0.86877099999999996</v>
      </c>
      <c r="R1052">
        <v>0.94088039999999995</v>
      </c>
      <c r="S1052">
        <v>1.0449949999999999</v>
      </c>
    </row>
    <row r="1053" spans="1:19">
      <c r="A1053" s="12">
        <v>41138</v>
      </c>
      <c r="B1053" s="14">
        <v>16</v>
      </c>
      <c r="C1053" t="s">
        <v>54</v>
      </c>
      <c r="D1053" t="s">
        <v>57</v>
      </c>
      <c r="E1053" t="str">
        <f t="shared" si="16"/>
        <v>4113816Average Per Premise50% Cycling</v>
      </c>
      <c r="F1053">
        <v>2.1351520000000002</v>
      </c>
      <c r="G1053">
        <v>2.654474</v>
      </c>
      <c r="H1053">
        <v>2.7121680000000001</v>
      </c>
      <c r="I1053">
        <v>87.444609999999997</v>
      </c>
      <c r="J1053">
        <v>0.31748379999999998</v>
      </c>
      <c r="K1053">
        <v>0.43673139999999999</v>
      </c>
      <c r="L1053" s="1">
        <v>0.5193219</v>
      </c>
      <c r="M1053" s="1">
        <v>0.60191240000000001</v>
      </c>
      <c r="N1053">
        <v>0.72116000000000002</v>
      </c>
      <c r="O1053">
        <v>0.37517780000000001</v>
      </c>
      <c r="P1053">
        <v>0.49442540000000001</v>
      </c>
      <c r="Q1053">
        <v>0.57701590000000003</v>
      </c>
      <c r="R1053">
        <v>0.65960640000000004</v>
      </c>
      <c r="S1053">
        <v>0.77885400000000005</v>
      </c>
    </row>
    <row r="1054" spans="1:19">
      <c r="A1054" s="12">
        <v>41138</v>
      </c>
      <c r="B1054" s="14">
        <v>16</v>
      </c>
      <c r="C1054" t="s">
        <v>54</v>
      </c>
      <c r="D1054" t="s">
        <v>52</v>
      </c>
      <c r="E1054" t="str">
        <f t="shared" si="16"/>
        <v>4113816Average Per PremiseAll</v>
      </c>
      <c r="F1054">
        <v>1.6666749999999999</v>
      </c>
      <c r="G1054">
        <v>2.4251480000000001</v>
      </c>
      <c r="H1054">
        <v>2.3983210000000001</v>
      </c>
      <c r="I1054">
        <v>87.134240000000005</v>
      </c>
      <c r="J1054">
        <v>0.57021049999999995</v>
      </c>
      <c r="K1054">
        <v>0.68143759999999998</v>
      </c>
      <c r="L1054" s="1">
        <v>0.75847310000000001</v>
      </c>
      <c r="M1054" s="1">
        <v>0.83550869999999999</v>
      </c>
      <c r="N1054">
        <v>0.94673580000000002</v>
      </c>
      <c r="O1054">
        <v>0.54338350000000002</v>
      </c>
      <c r="P1054">
        <v>0.65461049999999998</v>
      </c>
      <c r="Q1054">
        <v>0.73164609999999997</v>
      </c>
      <c r="R1054">
        <v>0.8086816</v>
      </c>
      <c r="S1054">
        <v>0.91990870000000002</v>
      </c>
    </row>
    <row r="1055" spans="1:19">
      <c r="A1055" s="12">
        <v>41138</v>
      </c>
      <c r="B1055" s="14">
        <v>16</v>
      </c>
      <c r="C1055" t="s">
        <v>56</v>
      </c>
      <c r="D1055" t="s">
        <v>58</v>
      </c>
      <c r="E1055" t="str">
        <f t="shared" si="16"/>
        <v>4113816Average Per Ton100% Cycling</v>
      </c>
      <c r="F1055">
        <v>0.29231099999999999</v>
      </c>
      <c r="G1055">
        <v>0.51904930000000005</v>
      </c>
      <c r="H1055">
        <v>0.49527169999999998</v>
      </c>
      <c r="I1055">
        <v>86.859009999999998</v>
      </c>
      <c r="J1055">
        <v>5.0514299999999998E-2</v>
      </c>
      <c r="K1055">
        <v>0.15462890000000001</v>
      </c>
      <c r="L1055" s="1">
        <v>0.22673840000000001</v>
      </c>
      <c r="M1055" s="1">
        <v>0.2988478</v>
      </c>
      <c r="N1055">
        <v>0.4029624</v>
      </c>
      <c r="O1055">
        <v>2.6736699999999999E-2</v>
      </c>
      <c r="P1055">
        <v>0.1308513</v>
      </c>
      <c r="Q1055">
        <v>0.2029608</v>
      </c>
      <c r="R1055">
        <v>0.27507019999999999</v>
      </c>
      <c r="S1055">
        <v>0.37918479999999999</v>
      </c>
    </row>
    <row r="1056" spans="1:19">
      <c r="A1056" s="12">
        <v>41138</v>
      </c>
      <c r="B1056" s="14">
        <v>16</v>
      </c>
      <c r="C1056" t="s">
        <v>56</v>
      </c>
      <c r="D1056" t="s">
        <v>57</v>
      </c>
      <c r="E1056" t="str">
        <f t="shared" si="16"/>
        <v>4113816Average Per Ton50% Cycling</v>
      </c>
      <c r="F1056">
        <v>0.52812130000000002</v>
      </c>
      <c r="G1056">
        <v>0.65657350000000003</v>
      </c>
      <c r="H1056">
        <v>0.67084379999999999</v>
      </c>
      <c r="I1056">
        <v>87.444609999999997</v>
      </c>
      <c r="J1056">
        <v>-7.3385900000000004E-2</v>
      </c>
      <c r="K1056">
        <v>4.5861699999999998E-2</v>
      </c>
      <c r="L1056" s="1">
        <v>0.12845219999999999</v>
      </c>
      <c r="M1056" s="1">
        <v>0.2110427</v>
      </c>
      <c r="N1056">
        <v>0.33029029999999998</v>
      </c>
      <c r="O1056">
        <v>-5.9115500000000001E-2</v>
      </c>
      <c r="P1056">
        <v>6.0131999999999998E-2</v>
      </c>
      <c r="Q1056">
        <v>0.1427225</v>
      </c>
      <c r="R1056">
        <v>0.22531309999999999</v>
      </c>
      <c r="S1056">
        <v>0.34456059999999999</v>
      </c>
    </row>
    <row r="1057" spans="1:19">
      <c r="A1057" s="12">
        <v>41138</v>
      </c>
      <c r="B1057" s="14">
        <v>16</v>
      </c>
      <c r="C1057" t="s">
        <v>56</v>
      </c>
      <c r="D1057" t="s">
        <v>52</v>
      </c>
      <c r="E1057" t="str">
        <f t="shared" si="16"/>
        <v>4113816Average Per TonAll</v>
      </c>
      <c r="F1057">
        <v>0.40314179999999999</v>
      </c>
      <c r="G1057">
        <v>0.58368569999999997</v>
      </c>
      <c r="H1057">
        <v>0.57779060000000004</v>
      </c>
      <c r="I1057">
        <v>87.134240000000005</v>
      </c>
      <c r="J1057">
        <v>-7.7187999999999996E-3</v>
      </c>
      <c r="K1057">
        <v>0.1035083</v>
      </c>
      <c r="L1057" s="1">
        <v>0.18054390000000001</v>
      </c>
      <c r="M1057" s="1">
        <v>0.25757940000000001</v>
      </c>
      <c r="N1057">
        <v>0.36880649999999998</v>
      </c>
      <c r="O1057">
        <v>-1.3613800000000001E-2</v>
      </c>
      <c r="P1057">
        <v>9.76133E-2</v>
      </c>
      <c r="Q1057">
        <v>0.17464879999999999</v>
      </c>
      <c r="R1057">
        <v>0.25168430000000003</v>
      </c>
      <c r="S1057">
        <v>0.3629114</v>
      </c>
    </row>
    <row r="1058" spans="1:19">
      <c r="A1058" s="12">
        <v>41138</v>
      </c>
      <c r="B1058" s="14">
        <v>17</v>
      </c>
      <c r="C1058" t="s">
        <v>63</v>
      </c>
      <c r="D1058" t="s">
        <v>58</v>
      </c>
      <c r="E1058" t="str">
        <f t="shared" si="16"/>
        <v>4113817Aggregate100% Cycling</v>
      </c>
      <c r="F1058">
        <v>15.180540000000001</v>
      </c>
      <c r="G1058">
        <v>28.521889999999999</v>
      </c>
      <c r="H1058">
        <v>27.215299999999999</v>
      </c>
      <c r="I1058">
        <v>87.247900000000001</v>
      </c>
      <c r="J1058">
        <v>11.156280000000001</v>
      </c>
      <c r="K1058">
        <v>12.447240000000001</v>
      </c>
      <c r="L1058" s="1">
        <v>13.34136</v>
      </c>
      <c r="M1058" s="1">
        <v>14.235469999999999</v>
      </c>
      <c r="N1058">
        <v>15.52643</v>
      </c>
      <c r="O1058">
        <v>9.8496970000000008</v>
      </c>
      <c r="P1058">
        <v>11.14066</v>
      </c>
      <c r="Q1058">
        <v>12.03477</v>
      </c>
      <c r="R1058">
        <v>12.928879999999999</v>
      </c>
      <c r="S1058">
        <v>14.21984</v>
      </c>
    </row>
    <row r="1059" spans="1:19">
      <c r="A1059" s="12">
        <v>41138</v>
      </c>
      <c r="B1059" s="14">
        <v>17</v>
      </c>
      <c r="C1059" t="s">
        <v>63</v>
      </c>
      <c r="D1059" t="s">
        <v>57</v>
      </c>
      <c r="E1059" t="str">
        <f t="shared" si="16"/>
        <v>4113817Aggregate50% Cycling</v>
      </c>
      <c r="F1059">
        <v>24.360869999999998</v>
      </c>
      <c r="G1059">
        <v>29.00591</v>
      </c>
      <c r="H1059">
        <v>29.636340000000001</v>
      </c>
      <c r="I1059">
        <v>87.222909999999999</v>
      </c>
      <c r="J1059">
        <v>2.488226</v>
      </c>
      <c r="K1059">
        <v>3.7624919999999999</v>
      </c>
      <c r="L1059" s="1">
        <v>4.6450440000000004</v>
      </c>
      <c r="M1059" s="1">
        <v>5.5275970000000001</v>
      </c>
      <c r="N1059">
        <v>6.8018619999999999</v>
      </c>
      <c r="O1059">
        <v>3.1186590000000001</v>
      </c>
      <c r="P1059">
        <v>4.3929239999999998</v>
      </c>
      <c r="Q1059">
        <v>5.2754760000000003</v>
      </c>
      <c r="R1059">
        <v>6.158029</v>
      </c>
      <c r="S1059">
        <v>7.4322939999999997</v>
      </c>
    </row>
    <row r="1060" spans="1:19">
      <c r="A1060" s="12">
        <v>41138</v>
      </c>
      <c r="B1060" s="14">
        <v>17</v>
      </c>
      <c r="C1060" t="s">
        <v>63</v>
      </c>
      <c r="D1060" t="s">
        <v>52</v>
      </c>
      <c r="E1060" t="str">
        <f t="shared" si="16"/>
        <v>4113817AggregateAll</v>
      </c>
      <c r="F1060">
        <v>39.643700000000003</v>
      </c>
      <c r="G1060">
        <v>57.565899999999999</v>
      </c>
      <c r="H1060">
        <v>56.906010000000002</v>
      </c>
      <c r="I1060">
        <v>87.236149999999995</v>
      </c>
      <c r="J1060">
        <v>13.57799</v>
      </c>
      <c r="K1060">
        <v>16.144580000000001</v>
      </c>
      <c r="L1060" s="1">
        <v>17.922190000000001</v>
      </c>
      <c r="M1060" s="1">
        <v>19.699809999999999</v>
      </c>
      <c r="N1060">
        <v>22.266400000000001</v>
      </c>
      <c r="O1060">
        <v>12.918100000000001</v>
      </c>
      <c r="P1060">
        <v>15.484690000000001</v>
      </c>
      <c r="Q1060">
        <v>17.262309999999999</v>
      </c>
      <c r="R1060">
        <v>19.039919999999999</v>
      </c>
      <c r="S1060">
        <v>21.60651</v>
      </c>
    </row>
    <row r="1061" spans="1:19">
      <c r="A1061" s="12">
        <v>41138</v>
      </c>
      <c r="B1061" s="14">
        <v>17</v>
      </c>
      <c r="C1061" t="s">
        <v>55</v>
      </c>
      <c r="D1061" t="s">
        <v>58</v>
      </c>
      <c r="E1061" t="str">
        <f t="shared" si="16"/>
        <v>4113817Average Per Device100% Cycling</v>
      </c>
      <c r="F1061">
        <v>1.046915</v>
      </c>
      <c r="G1061">
        <v>1.966993</v>
      </c>
      <c r="H1061">
        <v>1.8768849999999999</v>
      </c>
      <c r="I1061">
        <v>87.247900000000001</v>
      </c>
      <c r="J1061">
        <v>0.74170429999999998</v>
      </c>
      <c r="K1061">
        <v>0.84708870000000003</v>
      </c>
      <c r="L1061" s="1">
        <v>0.92007760000000005</v>
      </c>
      <c r="M1061" s="1">
        <v>0.99306640000000002</v>
      </c>
      <c r="N1061">
        <v>1.0984510000000001</v>
      </c>
      <c r="O1061">
        <v>0.65159639999999996</v>
      </c>
      <c r="P1061">
        <v>0.75698080000000001</v>
      </c>
      <c r="Q1061">
        <v>0.82996959999999997</v>
      </c>
      <c r="R1061">
        <v>0.9029585</v>
      </c>
      <c r="S1061">
        <v>1.008343</v>
      </c>
    </row>
    <row r="1062" spans="1:19">
      <c r="A1062" s="12">
        <v>41138</v>
      </c>
      <c r="B1062" s="14">
        <v>17</v>
      </c>
      <c r="C1062" t="s">
        <v>55</v>
      </c>
      <c r="D1062" t="s">
        <v>57</v>
      </c>
      <c r="E1062" t="str">
        <f t="shared" si="16"/>
        <v>4113817Average Per Device50% Cycling</v>
      </c>
      <c r="F1062">
        <v>1.9587000000000001</v>
      </c>
      <c r="G1062">
        <v>2.3321779999999999</v>
      </c>
      <c r="H1062">
        <v>2.3828670000000001</v>
      </c>
      <c r="I1062">
        <v>87.222909999999999</v>
      </c>
      <c r="J1062">
        <v>0.171491</v>
      </c>
      <c r="K1062">
        <v>0.29082659999999999</v>
      </c>
      <c r="L1062" s="1">
        <v>0.37347809999999998</v>
      </c>
      <c r="M1062" s="1">
        <v>0.45612950000000002</v>
      </c>
      <c r="N1062">
        <v>0.57546509999999995</v>
      </c>
      <c r="O1062">
        <v>0.22217999999999999</v>
      </c>
      <c r="P1062">
        <v>0.34151559999999997</v>
      </c>
      <c r="Q1062">
        <v>0.42416700000000002</v>
      </c>
      <c r="R1062">
        <v>0.50681849999999995</v>
      </c>
      <c r="S1062">
        <v>0.62615410000000005</v>
      </c>
    </row>
    <row r="1063" spans="1:19">
      <c r="A1063" s="12">
        <v>41138</v>
      </c>
      <c r="B1063" s="14">
        <v>17</v>
      </c>
      <c r="C1063" t="s">
        <v>55</v>
      </c>
      <c r="D1063" t="s">
        <v>52</v>
      </c>
      <c r="E1063" t="str">
        <f t="shared" si="16"/>
        <v>4113817Average Per DeviceAll</v>
      </c>
      <c r="F1063">
        <v>1.475454</v>
      </c>
      <c r="G1063">
        <v>2.13863</v>
      </c>
      <c r="H1063">
        <v>2.114697</v>
      </c>
      <c r="I1063">
        <v>87.236149999999995</v>
      </c>
      <c r="J1063">
        <v>0.47370410000000002</v>
      </c>
      <c r="K1063">
        <v>0.58564550000000004</v>
      </c>
      <c r="L1063" s="1">
        <v>0.66317579999999998</v>
      </c>
      <c r="M1063" s="1">
        <v>0.74070610000000003</v>
      </c>
      <c r="N1063">
        <v>0.8526475</v>
      </c>
      <c r="O1063">
        <v>0.44977070000000002</v>
      </c>
      <c r="P1063">
        <v>0.56171210000000005</v>
      </c>
      <c r="Q1063">
        <v>0.63924239999999999</v>
      </c>
      <c r="R1063">
        <v>0.71677270000000004</v>
      </c>
      <c r="S1063">
        <v>0.82871419999999996</v>
      </c>
    </row>
    <row r="1064" spans="1:19">
      <c r="A1064" s="12">
        <v>41138</v>
      </c>
      <c r="B1064" s="14">
        <v>17</v>
      </c>
      <c r="C1064" t="s">
        <v>54</v>
      </c>
      <c r="D1064" t="s">
        <v>58</v>
      </c>
      <c r="E1064" t="str">
        <f t="shared" si="16"/>
        <v>4113817Average Per Premise100% Cycling</v>
      </c>
      <c r="F1064">
        <v>1.2392270000000001</v>
      </c>
      <c r="G1064">
        <v>2.3283179999999999</v>
      </c>
      <c r="H1064">
        <v>2.2216580000000001</v>
      </c>
      <c r="I1064">
        <v>87.247900000000001</v>
      </c>
      <c r="J1064">
        <v>0.910717</v>
      </c>
      <c r="K1064">
        <v>1.0161009999999999</v>
      </c>
      <c r="L1064" s="1">
        <v>1.0890899999999999</v>
      </c>
      <c r="M1064" s="1">
        <v>1.1620790000000001</v>
      </c>
      <c r="N1064">
        <v>1.267463</v>
      </c>
      <c r="O1064">
        <v>0.80405689999999996</v>
      </c>
      <c r="P1064">
        <v>0.90944119999999995</v>
      </c>
      <c r="Q1064">
        <v>0.98243009999999997</v>
      </c>
      <c r="R1064">
        <v>1.0554190000000001</v>
      </c>
      <c r="S1064">
        <v>1.160803</v>
      </c>
    </row>
    <row r="1065" spans="1:19">
      <c r="A1065" s="12">
        <v>41138</v>
      </c>
      <c r="B1065" s="14">
        <v>17</v>
      </c>
      <c r="C1065" t="s">
        <v>54</v>
      </c>
      <c r="D1065" t="s">
        <v>57</v>
      </c>
      <c r="E1065" t="str">
        <f t="shared" si="16"/>
        <v>4113817Average Per Premise50% Cycling</v>
      </c>
      <c r="F1065">
        <v>2.2814070000000002</v>
      </c>
      <c r="G1065">
        <v>2.716418</v>
      </c>
      <c r="H1065">
        <v>2.775458</v>
      </c>
      <c r="I1065">
        <v>87.222909999999999</v>
      </c>
      <c r="J1065">
        <v>0.2330236</v>
      </c>
      <c r="K1065">
        <v>0.35235919999999998</v>
      </c>
      <c r="L1065" s="1">
        <v>0.43501069999999997</v>
      </c>
      <c r="M1065" s="1">
        <v>0.51766219999999996</v>
      </c>
      <c r="N1065">
        <v>0.63699779999999995</v>
      </c>
      <c r="O1065">
        <v>0.29206389999999999</v>
      </c>
      <c r="P1065">
        <v>0.41139949999999997</v>
      </c>
      <c r="Q1065">
        <v>0.49405100000000002</v>
      </c>
      <c r="R1065">
        <v>0.57670250000000001</v>
      </c>
      <c r="S1065">
        <v>0.69603809999999999</v>
      </c>
    </row>
    <row r="1066" spans="1:19">
      <c r="A1066" s="12">
        <v>41138</v>
      </c>
      <c r="B1066" s="14">
        <v>17</v>
      </c>
      <c r="C1066" t="s">
        <v>54</v>
      </c>
      <c r="D1066" t="s">
        <v>52</v>
      </c>
      <c r="E1066" t="str">
        <f t="shared" si="16"/>
        <v>4113817Average Per PremiseAll</v>
      </c>
      <c r="F1066">
        <v>1.729052</v>
      </c>
      <c r="G1066">
        <v>2.5107249999999999</v>
      </c>
      <c r="H1066">
        <v>2.4819439999999999</v>
      </c>
      <c r="I1066">
        <v>87.236149999999995</v>
      </c>
      <c r="J1066">
        <v>0.59220110000000004</v>
      </c>
      <c r="K1066">
        <v>0.70414259999999995</v>
      </c>
      <c r="L1066" s="1">
        <v>0.78167279999999995</v>
      </c>
      <c r="M1066" s="1">
        <v>0.85920319999999994</v>
      </c>
      <c r="N1066">
        <v>0.97114460000000002</v>
      </c>
      <c r="O1066">
        <v>0.56342020000000004</v>
      </c>
      <c r="P1066">
        <v>0.67536160000000001</v>
      </c>
      <c r="Q1066">
        <v>0.75289189999999995</v>
      </c>
      <c r="R1066">
        <v>0.8304222</v>
      </c>
      <c r="S1066">
        <v>0.94236359999999997</v>
      </c>
    </row>
    <row r="1067" spans="1:19">
      <c r="A1067" s="12">
        <v>41138</v>
      </c>
      <c r="B1067" s="14">
        <v>17</v>
      </c>
      <c r="C1067" t="s">
        <v>56</v>
      </c>
      <c r="D1067" t="s">
        <v>58</v>
      </c>
      <c r="E1067" t="str">
        <f t="shared" si="16"/>
        <v>4113817Average Per Ton100% Cycling</v>
      </c>
      <c r="F1067">
        <v>0.28950609999999999</v>
      </c>
      <c r="G1067">
        <v>0.54393749999999996</v>
      </c>
      <c r="H1067">
        <v>0.51901969999999997</v>
      </c>
      <c r="I1067">
        <v>87.247900000000001</v>
      </c>
      <c r="J1067">
        <v>7.6058200000000006E-2</v>
      </c>
      <c r="K1067">
        <v>0.18144250000000001</v>
      </c>
      <c r="L1067" s="1">
        <v>0.25443139999999997</v>
      </c>
      <c r="M1067" s="1">
        <v>0.32742019999999999</v>
      </c>
      <c r="N1067">
        <v>0.43280459999999998</v>
      </c>
      <c r="O1067">
        <v>5.1140400000000003E-2</v>
      </c>
      <c r="P1067">
        <v>0.15652469999999999</v>
      </c>
      <c r="Q1067">
        <v>0.22951360000000001</v>
      </c>
      <c r="R1067">
        <v>0.30250250000000001</v>
      </c>
      <c r="S1067">
        <v>0.40788679999999999</v>
      </c>
    </row>
    <row r="1068" spans="1:19">
      <c r="A1068" s="12">
        <v>41138</v>
      </c>
      <c r="B1068" s="14">
        <v>17</v>
      </c>
      <c r="C1068" t="s">
        <v>56</v>
      </c>
      <c r="D1068" t="s">
        <v>57</v>
      </c>
      <c r="E1068" t="str">
        <f t="shared" si="16"/>
        <v>4113817Average Per Ton50% Cycling</v>
      </c>
      <c r="F1068">
        <v>0.56429700000000005</v>
      </c>
      <c r="G1068">
        <v>0.67189509999999997</v>
      </c>
      <c r="H1068">
        <v>0.68649850000000001</v>
      </c>
      <c r="I1068">
        <v>87.222909999999999</v>
      </c>
      <c r="J1068">
        <v>-9.4388899999999998E-2</v>
      </c>
      <c r="K1068">
        <v>2.4946699999999999E-2</v>
      </c>
      <c r="L1068" s="1">
        <v>0.1075981</v>
      </c>
      <c r="M1068" s="1">
        <v>0.19024959999999999</v>
      </c>
      <c r="N1068">
        <v>0.3095852</v>
      </c>
      <c r="O1068">
        <v>-7.9785599999999998E-2</v>
      </c>
      <c r="P1068">
        <v>3.9550000000000002E-2</v>
      </c>
      <c r="Q1068">
        <v>0.1222015</v>
      </c>
      <c r="R1068">
        <v>0.20485300000000001</v>
      </c>
      <c r="S1068">
        <v>0.32418859999999999</v>
      </c>
    </row>
    <row r="1069" spans="1:19">
      <c r="A1069" s="12">
        <v>41138</v>
      </c>
      <c r="B1069" s="14">
        <v>17</v>
      </c>
      <c r="C1069" t="s">
        <v>56</v>
      </c>
      <c r="D1069" t="s">
        <v>52</v>
      </c>
      <c r="E1069" t="str">
        <f t="shared" si="16"/>
        <v>4113817Average Per TonAll</v>
      </c>
      <c r="F1069">
        <v>0.41865780000000002</v>
      </c>
      <c r="G1069">
        <v>0.60407750000000004</v>
      </c>
      <c r="H1069">
        <v>0.59773469999999995</v>
      </c>
      <c r="I1069">
        <v>87.236149999999995</v>
      </c>
      <c r="J1069">
        <v>-4.052E-3</v>
      </c>
      <c r="K1069">
        <v>0.1078895</v>
      </c>
      <c r="L1069" s="1">
        <v>0.18541969999999999</v>
      </c>
      <c r="M1069" s="1">
        <v>0.26295000000000002</v>
      </c>
      <c r="N1069">
        <v>0.37489149999999999</v>
      </c>
      <c r="O1069">
        <v>-1.0394799999999999E-2</v>
      </c>
      <c r="P1069">
        <v>0.1015466</v>
      </c>
      <c r="Q1069">
        <v>0.17907690000000001</v>
      </c>
      <c r="R1069">
        <v>0.25660719999999998</v>
      </c>
      <c r="S1069">
        <v>0.3685486</v>
      </c>
    </row>
    <row r="1070" spans="1:19">
      <c r="A1070" s="12">
        <v>41138</v>
      </c>
      <c r="B1070" s="14">
        <v>18</v>
      </c>
      <c r="C1070" t="s">
        <v>63</v>
      </c>
      <c r="D1070" t="s">
        <v>58</v>
      </c>
      <c r="E1070" t="str">
        <f t="shared" si="16"/>
        <v>4113818Aggregate100% Cycling</v>
      </c>
      <c r="F1070">
        <v>27.820360000000001</v>
      </c>
      <c r="G1070">
        <v>30.39331</v>
      </c>
      <c r="H1070">
        <v>29.000990000000002</v>
      </c>
      <c r="I1070">
        <v>85.288880000000006</v>
      </c>
      <c r="J1070">
        <v>2.3832599999999999E-2</v>
      </c>
      <c r="K1070">
        <v>1.5298719999999999</v>
      </c>
      <c r="L1070" s="1">
        <v>2.5729500000000001</v>
      </c>
      <c r="M1070" s="1">
        <v>3.6160290000000002</v>
      </c>
      <c r="N1070">
        <v>5.1220679999999996</v>
      </c>
      <c r="O1070">
        <v>-1.3684829999999999</v>
      </c>
      <c r="P1070">
        <v>0.13755619999999999</v>
      </c>
      <c r="Q1070">
        <v>1.180634</v>
      </c>
      <c r="R1070">
        <v>2.2237130000000001</v>
      </c>
      <c r="S1070">
        <v>3.729752</v>
      </c>
    </row>
    <row r="1071" spans="1:19">
      <c r="A1071" s="12">
        <v>41138</v>
      </c>
      <c r="B1071" s="14">
        <v>18</v>
      </c>
      <c r="C1071" t="s">
        <v>63</v>
      </c>
      <c r="D1071" t="s">
        <v>57</v>
      </c>
      <c r="E1071" t="str">
        <f t="shared" si="16"/>
        <v>4113818Aggregate50% Cycling</v>
      </c>
      <c r="F1071">
        <v>35.0182</v>
      </c>
      <c r="G1071">
        <v>31.28342</v>
      </c>
      <c r="H1071">
        <v>31.963360000000002</v>
      </c>
      <c r="I1071">
        <v>85.524029999999996</v>
      </c>
      <c r="J1071">
        <v>-6.2322480000000002</v>
      </c>
      <c r="K1071">
        <v>-4.7567199999999996</v>
      </c>
      <c r="L1071" s="1">
        <v>-3.7347739999999998</v>
      </c>
      <c r="M1071" s="1">
        <v>-2.7128269999999999</v>
      </c>
      <c r="N1071">
        <v>-1.2372989999999999</v>
      </c>
      <c r="O1071">
        <v>-5.5523150000000001</v>
      </c>
      <c r="P1071">
        <v>-4.0767860000000002</v>
      </c>
      <c r="Q1071">
        <v>-3.05484</v>
      </c>
      <c r="R1071">
        <v>-2.0328940000000002</v>
      </c>
      <c r="S1071">
        <v>-0.55736529999999995</v>
      </c>
    </row>
    <row r="1072" spans="1:19">
      <c r="A1072" s="12">
        <v>41138</v>
      </c>
      <c r="B1072" s="14">
        <v>18</v>
      </c>
      <c r="C1072" t="s">
        <v>63</v>
      </c>
      <c r="D1072" t="s">
        <v>52</v>
      </c>
      <c r="E1072" t="str">
        <f t="shared" si="16"/>
        <v>4113818AggregateAll</v>
      </c>
      <c r="F1072">
        <v>62.937539999999998</v>
      </c>
      <c r="G1072">
        <v>61.720770000000002</v>
      </c>
      <c r="H1072">
        <v>61.025799999999997</v>
      </c>
      <c r="I1072">
        <v>85.3994</v>
      </c>
      <c r="J1072">
        <v>-6.265898</v>
      </c>
      <c r="K1072">
        <v>-3.2828339999999998</v>
      </c>
      <c r="L1072" s="1">
        <v>-1.2167730000000001</v>
      </c>
      <c r="M1072" s="1">
        <v>0.84928769999999998</v>
      </c>
      <c r="N1072">
        <v>3.8323510000000001</v>
      </c>
      <c r="O1072">
        <v>-6.9608730000000003</v>
      </c>
      <c r="P1072">
        <v>-3.9778090000000002</v>
      </c>
      <c r="Q1072">
        <v>-1.911748</v>
      </c>
      <c r="R1072">
        <v>0.15431259999999999</v>
      </c>
      <c r="S1072">
        <v>3.1373760000000002</v>
      </c>
    </row>
    <row r="1073" spans="1:19">
      <c r="A1073" s="12">
        <v>41138</v>
      </c>
      <c r="B1073" s="14">
        <v>18</v>
      </c>
      <c r="C1073" t="s">
        <v>55</v>
      </c>
      <c r="D1073" t="s">
        <v>58</v>
      </c>
      <c r="E1073" t="str">
        <f t="shared" si="16"/>
        <v>4113818Average Per Device100% Cycling</v>
      </c>
      <c r="F1073">
        <v>1.918612</v>
      </c>
      <c r="G1073">
        <v>2.0960540000000001</v>
      </c>
      <c r="H1073">
        <v>2.0000339999999999</v>
      </c>
      <c r="I1073">
        <v>85.288880000000006</v>
      </c>
      <c r="J1073">
        <v>-3.06495E-2</v>
      </c>
      <c r="K1073">
        <v>9.22925E-2</v>
      </c>
      <c r="L1073" s="1">
        <v>0.17744170000000001</v>
      </c>
      <c r="M1073" s="1">
        <v>0.26259100000000002</v>
      </c>
      <c r="N1073">
        <v>0.38553290000000001</v>
      </c>
      <c r="O1073">
        <v>-0.12666949999999999</v>
      </c>
      <c r="P1073">
        <v>-3.7274999999999999E-3</v>
      </c>
      <c r="Q1073">
        <v>8.14217E-2</v>
      </c>
      <c r="R1073">
        <v>0.166571</v>
      </c>
      <c r="S1073">
        <v>0.28951300000000002</v>
      </c>
    </row>
    <row r="1074" spans="1:19">
      <c r="A1074" s="12">
        <v>41138</v>
      </c>
      <c r="B1074" s="14">
        <v>18</v>
      </c>
      <c r="C1074" t="s">
        <v>55</v>
      </c>
      <c r="D1074" t="s">
        <v>57</v>
      </c>
      <c r="E1074" t="str">
        <f t="shared" si="16"/>
        <v>4113818Average Per Device50% Cycling</v>
      </c>
      <c r="F1074">
        <v>2.8155869999999998</v>
      </c>
      <c r="G1074">
        <v>2.515298</v>
      </c>
      <c r="H1074">
        <v>2.5699670000000001</v>
      </c>
      <c r="I1074">
        <v>85.524029999999996</v>
      </c>
      <c r="J1074">
        <v>-0.53417890000000001</v>
      </c>
      <c r="K1074">
        <v>-0.39599489999999998</v>
      </c>
      <c r="L1074" s="1">
        <v>-0.30028919999999998</v>
      </c>
      <c r="M1074" s="1">
        <v>-0.2045834</v>
      </c>
      <c r="N1074">
        <v>-6.6399399999999997E-2</v>
      </c>
      <c r="O1074">
        <v>-0.47950969999999998</v>
      </c>
      <c r="P1074">
        <v>-0.34132580000000001</v>
      </c>
      <c r="Q1074">
        <v>-0.24562</v>
      </c>
      <c r="R1074">
        <v>-0.1499142</v>
      </c>
      <c r="S1074">
        <v>-1.1730300000000001E-2</v>
      </c>
    </row>
    <row r="1075" spans="1:19">
      <c r="A1075" s="12">
        <v>41138</v>
      </c>
      <c r="B1075" s="14">
        <v>18</v>
      </c>
      <c r="C1075" t="s">
        <v>55</v>
      </c>
      <c r="D1075" t="s">
        <v>52</v>
      </c>
      <c r="E1075" t="str">
        <f t="shared" si="16"/>
        <v>4113818Average Per DeviceAll</v>
      </c>
      <c r="F1075">
        <v>2.3401900000000002</v>
      </c>
      <c r="G1075">
        <v>2.2930990000000002</v>
      </c>
      <c r="H1075">
        <v>2.267903</v>
      </c>
      <c r="I1075">
        <v>85.3994</v>
      </c>
      <c r="J1075">
        <v>-0.2673083</v>
      </c>
      <c r="K1075">
        <v>-0.13720260000000001</v>
      </c>
      <c r="L1075" s="1">
        <v>-4.7091800000000003E-2</v>
      </c>
      <c r="M1075" s="1">
        <v>4.3019000000000002E-2</v>
      </c>
      <c r="N1075">
        <v>0.17312469999999999</v>
      </c>
      <c r="O1075">
        <v>-0.2925044</v>
      </c>
      <c r="P1075">
        <v>-0.16239870000000001</v>
      </c>
      <c r="Q1075">
        <v>-7.2287900000000002E-2</v>
      </c>
      <c r="R1075">
        <v>1.7822899999999999E-2</v>
      </c>
      <c r="S1075">
        <v>0.14792859999999999</v>
      </c>
    </row>
    <row r="1076" spans="1:19">
      <c r="A1076" s="12">
        <v>41138</v>
      </c>
      <c r="B1076" s="14">
        <v>18</v>
      </c>
      <c r="C1076" t="s">
        <v>54</v>
      </c>
      <c r="D1076" t="s">
        <v>58</v>
      </c>
      <c r="E1076" t="str">
        <f t="shared" si="16"/>
        <v>4113818Average Per Premise100% Cycling</v>
      </c>
      <c r="F1076">
        <v>2.2710499999999998</v>
      </c>
      <c r="G1076">
        <v>2.4810859999999999</v>
      </c>
      <c r="H1076">
        <v>2.3674279999999999</v>
      </c>
      <c r="I1076">
        <v>85.288880000000006</v>
      </c>
      <c r="J1076">
        <v>1.9455E-3</v>
      </c>
      <c r="K1076">
        <v>0.1248875</v>
      </c>
      <c r="L1076" s="1">
        <v>0.2100368</v>
      </c>
      <c r="M1076" s="1">
        <v>0.295186</v>
      </c>
      <c r="N1076">
        <v>0.418128</v>
      </c>
      <c r="O1076">
        <v>-0.1117129</v>
      </c>
      <c r="P1076">
        <v>1.1229100000000001E-2</v>
      </c>
      <c r="Q1076">
        <v>9.63783E-2</v>
      </c>
      <c r="R1076">
        <v>0.18152760000000001</v>
      </c>
      <c r="S1076">
        <v>0.30446960000000001</v>
      </c>
    </row>
    <row r="1077" spans="1:19">
      <c r="A1077" s="12">
        <v>41138</v>
      </c>
      <c r="B1077" s="14">
        <v>18</v>
      </c>
      <c r="C1077" t="s">
        <v>54</v>
      </c>
      <c r="D1077" t="s">
        <v>57</v>
      </c>
      <c r="E1077" t="str">
        <f t="shared" si="16"/>
        <v>4113818Average Per Premise50% Cycling</v>
      </c>
      <c r="F1077">
        <v>3.2794720000000002</v>
      </c>
      <c r="G1077">
        <v>2.9297080000000002</v>
      </c>
      <c r="H1077">
        <v>2.9933839999999998</v>
      </c>
      <c r="I1077">
        <v>85.524029999999996</v>
      </c>
      <c r="J1077">
        <v>-0.58365319999999998</v>
      </c>
      <c r="K1077">
        <v>-0.44546920000000001</v>
      </c>
      <c r="L1077" s="1">
        <v>-0.3497634</v>
      </c>
      <c r="M1077" s="1">
        <v>-0.25405759999999999</v>
      </c>
      <c r="N1077">
        <v>-0.1158737</v>
      </c>
      <c r="O1077">
        <v>-0.51997700000000002</v>
      </c>
      <c r="P1077">
        <v>-0.3817931</v>
      </c>
      <c r="Q1077">
        <v>-0.28608729999999999</v>
      </c>
      <c r="R1077">
        <v>-0.19038150000000001</v>
      </c>
      <c r="S1077">
        <v>-5.2197500000000001E-2</v>
      </c>
    </row>
    <row r="1078" spans="1:19">
      <c r="A1078" s="12">
        <v>41138</v>
      </c>
      <c r="B1078" s="14">
        <v>18</v>
      </c>
      <c r="C1078" t="s">
        <v>54</v>
      </c>
      <c r="D1078" t="s">
        <v>52</v>
      </c>
      <c r="E1078" t="str">
        <f t="shared" si="16"/>
        <v>4113818Average Per PremiseAll</v>
      </c>
      <c r="F1078">
        <v>2.7450079999999999</v>
      </c>
      <c r="G1078">
        <v>2.6919390000000001</v>
      </c>
      <c r="H1078">
        <v>2.6616279999999999</v>
      </c>
      <c r="I1078">
        <v>85.3994</v>
      </c>
      <c r="J1078">
        <v>-0.27328580000000002</v>
      </c>
      <c r="K1078">
        <v>-0.1431801</v>
      </c>
      <c r="L1078" s="1">
        <v>-5.30693E-2</v>
      </c>
      <c r="M1078" s="1">
        <v>3.7041499999999998E-2</v>
      </c>
      <c r="N1078">
        <v>0.1671472</v>
      </c>
      <c r="O1078">
        <v>-0.30359700000000001</v>
      </c>
      <c r="P1078">
        <v>-0.17349129999999999</v>
      </c>
      <c r="Q1078">
        <v>-8.3380499999999996E-2</v>
      </c>
      <c r="R1078">
        <v>6.7302999999999998E-3</v>
      </c>
      <c r="S1078">
        <v>0.13683600000000001</v>
      </c>
    </row>
    <row r="1079" spans="1:19">
      <c r="A1079" s="12">
        <v>41138</v>
      </c>
      <c r="B1079" s="14">
        <v>18</v>
      </c>
      <c r="C1079" t="s">
        <v>56</v>
      </c>
      <c r="D1079" t="s">
        <v>58</v>
      </c>
      <c r="E1079" t="str">
        <f t="shared" si="16"/>
        <v>4113818Average Per Ton100% Cycling</v>
      </c>
      <c r="F1079">
        <v>0.53055870000000005</v>
      </c>
      <c r="G1079">
        <v>0.57962709999999995</v>
      </c>
      <c r="H1079">
        <v>0.55307439999999997</v>
      </c>
      <c r="I1079">
        <v>85.288880000000006</v>
      </c>
      <c r="J1079">
        <v>-0.15902279999999999</v>
      </c>
      <c r="K1079">
        <v>-3.6080899999999999E-2</v>
      </c>
      <c r="L1079" s="1">
        <v>4.9068399999999998E-2</v>
      </c>
      <c r="M1079" s="1">
        <v>0.13421759999999999</v>
      </c>
      <c r="N1079">
        <v>0.25715959999999999</v>
      </c>
      <c r="O1079">
        <v>-0.1855755</v>
      </c>
      <c r="P1079">
        <v>-6.2633499999999995E-2</v>
      </c>
      <c r="Q1079">
        <v>2.25157E-2</v>
      </c>
      <c r="R1079">
        <v>0.107665</v>
      </c>
      <c r="S1079">
        <v>0.2306069</v>
      </c>
    </row>
    <row r="1080" spans="1:19">
      <c r="A1080" s="12">
        <v>41138</v>
      </c>
      <c r="B1080" s="14">
        <v>18</v>
      </c>
      <c r="C1080" t="s">
        <v>56</v>
      </c>
      <c r="D1080" t="s">
        <v>57</v>
      </c>
      <c r="E1080" t="str">
        <f t="shared" si="16"/>
        <v>4113818Average Per Ton50% Cycling</v>
      </c>
      <c r="F1080">
        <v>0.81116410000000005</v>
      </c>
      <c r="G1080">
        <v>0.72465159999999995</v>
      </c>
      <c r="H1080">
        <v>0.74040159999999999</v>
      </c>
      <c r="I1080">
        <v>85.524029999999996</v>
      </c>
      <c r="J1080">
        <v>-0.32040229999999997</v>
      </c>
      <c r="K1080">
        <v>-0.1822183</v>
      </c>
      <c r="L1080" s="1">
        <v>-8.6512599999999995E-2</v>
      </c>
      <c r="M1080" s="1">
        <v>9.1932000000000003E-3</v>
      </c>
      <c r="N1080">
        <v>0.14737720000000001</v>
      </c>
      <c r="O1080">
        <v>-0.30465219999999998</v>
      </c>
      <c r="P1080">
        <v>-0.16646830000000001</v>
      </c>
      <c r="Q1080">
        <v>-7.0762500000000006E-2</v>
      </c>
      <c r="R1080">
        <v>2.4943300000000002E-2</v>
      </c>
      <c r="S1080">
        <v>0.1631272</v>
      </c>
    </row>
    <row r="1081" spans="1:19">
      <c r="A1081" s="12">
        <v>41138</v>
      </c>
      <c r="B1081" s="14">
        <v>18</v>
      </c>
      <c r="C1081" t="s">
        <v>56</v>
      </c>
      <c r="D1081" t="s">
        <v>52</v>
      </c>
      <c r="E1081" t="str">
        <f t="shared" si="16"/>
        <v>4113818Average Per TonAll</v>
      </c>
      <c r="F1081">
        <v>0.66244329999999996</v>
      </c>
      <c r="G1081">
        <v>0.64778860000000005</v>
      </c>
      <c r="H1081">
        <v>0.64111819999999997</v>
      </c>
      <c r="I1081">
        <v>85.3994</v>
      </c>
      <c r="J1081">
        <v>-0.2348712</v>
      </c>
      <c r="K1081">
        <v>-0.1047655</v>
      </c>
      <c r="L1081" s="1">
        <v>-1.46547E-2</v>
      </c>
      <c r="M1081" s="1">
        <v>7.5456200000000001E-2</v>
      </c>
      <c r="N1081">
        <v>0.20556189999999999</v>
      </c>
      <c r="O1081">
        <v>-0.2415416</v>
      </c>
      <c r="P1081">
        <v>-0.1114359</v>
      </c>
      <c r="Q1081">
        <v>-2.13251E-2</v>
      </c>
      <c r="R1081">
        <v>6.8785799999999994E-2</v>
      </c>
      <c r="S1081">
        <v>0.1988915</v>
      </c>
    </row>
    <row r="1082" spans="1:19">
      <c r="A1082" s="12">
        <v>41138</v>
      </c>
      <c r="B1082" s="14">
        <v>19</v>
      </c>
      <c r="C1082" t="s">
        <v>63</v>
      </c>
      <c r="D1082" t="s">
        <v>58</v>
      </c>
      <c r="E1082" t="str">
        <f t="shared" si="16"/>
        <v>4113819Aggregate100% Cycling</v>
      </c>
      <c r="F1082">
        <v>33.543469999999999</v>
      </c>
      <c r="G1082">
        <v>31.011430000000001</v>
      </c>
      <c r="H1082">
        <v>29.590789999999998</v>
      </c>
      <c r="I1082">
        <v>81.472750000000005</v>
      </c>
      <c r="J1082">
        <v>-5.2008669999999997</v>
      </c>
      <c r="K1082">
        <v>-3.6241029999999999</v>
      </c>
      <c r="L1082" s="1">
        <v>-2.532041</v>
      </c>
      <c r="M1082" s="1">
        <v>-1.4399789999999999</v>
      </c>
      <c r="N1082">
        <v>0.1367852</v>
      </c>
      <c r="O1082">
        <v>-6.621499</v>
      </c>
      <c r="P1082">
        <v>-5.0447340000000001</v>
      </c>
      <c r="Q1082">
        <v>-3.9526720000000002</v>
      </c>
      <c r="R1082">
        <v>-2.8606099999999999</v>
      </c>
      <c r="S1082">
        <v>-1.283846</v>
      </c>
    </row>
    <row r="1083" spans="1:19">
      <c r="A1083" s="12">
        <v>41138</v>
      </c>
      <c r="B1083" s="14">
        <v>19</v>
      </c>
      <c r="C1083" t="s">
        <v>63</v>
      </c>
      <c r="D1083" t="s">
        <v>57</v>
      </c>
      <c r="E1083" t="str">
        <f t="shared" si="16"/>
        <v>4113819Aggregate50% Cycling</v>
      </c>
      <c r="F1083">
        <v>34.704549999999998</v>
      </c>
      <c r="G1083">
        <v>30.12547</v>
      </c>
      <c r="H1083">
        <v>30.780239999999999</v>
      </c>
      <c r="I1083">
        <v>81.597800000000007</v>
      </c>
      <c r="J1083">
        <v>-7.0771459999999999</v>
      </c>
      <c r="K1083">
        <v>-5.6012680000000001</v>
      </c>
      <c r="L1083" s="1">
        <v>-4.5790790000000001</v>
      </c>
      <c r="M1083" s="1">
        <v>-3.5568900000000001</v>
      </c>
      <c r="N1083">
        <v>-2.0810110000000002</v>
      </c>
      <c r="O1083">
        <v>-6.4223809999999997</v>
      </c>
      <c r="P1083">
        <v>-4.9465019999999997</v>
      </c>
      <c r="Q1083">
        <v>-3.9243130000000002</v>
      </c>
      <c r="R1083">
        <v>-2.9021240000000001</v>
      </c>
      <c r="S1083">
        <v>-1.4262459999999999</v>
      </c>
    </row>
    <row r="1084" spans="1:19">
      <c r="A1084" s="12">
        <v>41138</v>
      </c>
      <c r="B1084" s="14">
        <v>19</v>
      </c>
      <c r="C1084" t="s">
        <v>63</v>
      </c>
      <c r="D1084" t="s">
        <v>52</v>
      </c>
      <c r="E1084" t="str">
        <f t="shared" si="16"/>
        <v>4113819AggregateAll</v>
      </c>
      <c r="F1084">
        <v>68.298259999999999</v>
      </c>
      <c r="G1084">
        <v>61.165329999999997</v>
      </c>
      <c r="H1084">
        <v>60.416870000000003</v>
      </c>
      <c r="I1084">
        <v>81.53152</v>
      </c>
      <c r="J1084">
        <v>-12.301399999999999</v>
      </c>
      <c r="K1084">
        <v>-9.2478219999999993</v>
      </c>
      <c r="L1084" s="1">
        <v>-7.1329250000000002</v>
      </c>
      <c r="M1084" s="1">
        <v>-5.0180280000000002</v>
      </c>
      <c r="N1084">
        <v>-1.9644520000000001</v>
      </c>
      <c r="O1084">
        <v>-13.049860000000001</v>
      </c>
      <c r="P1084">
        <v>-9.9962850000000003</v>
      </c>
      <c r="Q1084">
        <v>-7.8813880000000003</v>
      </c>
      <c r="R1084">
        <v>-5.7664910000000003</v>
      </c>
      <c r="S1084">
        <v>-2.7129150000000002</v>
      </c>
    </row>
    <row r="1085" spans="1:19">
      <c r="A1085" s="12">
        <v>41138</v>
      </c>
      <c r="B1085" s="14">
        <v>19</v>
      </c>
      <c r="C1085" t="s">
        <v>55</v>
      </c>
      <c r="D1085" t="s">
        <v>58</v>
      </c>
      <c r="E1085" t="str">
        <f t="shared" si="16"/>
        <v>4113819Average Per Device100% Cycling</v>
      </c>
      <c r="F1085">
        <v>2.3133020000000002</v>
      </c>
      <c r="G1085">
        <v>2.1386820000000002</v>
      </c>
      <c r="H1085">
        <v>2.0407090000000001</v>
      </c>
      <c r="I1085">
        <v>81.472750000000005</v>
      </c>
      <c r="J1085">
        <v>-0.39248379999999999</v>
      </c>
      <c r="K1085">
        <v>-0.26376830000000001</v>
      </c>
      <c r="L1085" s="1">
        <v>-0.17462040000000001</v>
      </c>
      <c r="M1085" s="1">
        <v>-8.5472500000000007E-2</v>
      </c>
      <c r="N1085">
        <v>4.3242999999999997E-2</v>
      </c>
      <c r="O1085">
        <v>-0.49045660000000002</v>
      </c>
      <c r="P1085">
        <v>-0.36174119999999998</v>
      </c>
      <c r="Q1085">
        <v>-0.27259329999999998</v>
      </c>
      <c r="R1085">
        <v>-0.18344530000000001</v>
      </c>
      <c r="S1085">
        <v>-5.4729899999999998E-2</v>
      </c>
    </row>
    <row r="1086" spans="1:19">
      <c r="A1086" s="12">
        <v>41138</v>
      </c>
      <c r="B1086" s="14">
        <v>19</v>
      </c>
      <c r="C1086" t="s">
        <v>55</v>
      </c>
      <c r="D1086" t="s">
        <v>57</v>
      </c>
      <c r="E1086" t="str">
        <f t="shared" si="16"/>
        <v>4113819Average Per Device50% Cycling</v>
      </c>
      <c r="F1086">
        <v>2.7903690000000001</v>
      </c>
      <c r="G1086">
        <v>2.4221940000000002</v>
      </c>
      <c r="H1086">
        <v>2.4748399999999999</v>
      </c>
      <c r="I1086">
        <v>81.597800000000007</v>
      </c>
      <c r="J1086">
        <v>-0.60211959999999998</v>
      </c>
      <c r="K1086">
        <v>-0.4639028</v>
      </c>
      <c r="L1086" s="1">
        <v>-0.36817430000000001</v>
      </c>
      <c r="M1086" s="1">
        <v>-0.27244580000000002</v>
      </c>
      <c r="N1086">
        <v>-0.13422899999999999</v>
      </c>
      <c r="O1086">
        <v>-0.54947409999999997</v>
      </c>
      <c r="P1086">
        <v>-0.4112574</v>
      </c>
      <c r="Q1086">
        <v>-0.3155289</v>
      </c>
      <c r="R1086">
        <v>-0.21980040000000001</v>
      </c>
      <c r="S1086">
        <v>-8.1583600000000006E-2</v>
      </c>
    </row>
    <row r="1087" spans="1:19">
      <c r="A1087" s="12">
        <v>41138</v>
      </c>
      <c r="B1087" s="14">
        <v>19</v>
      </c>
      <c r="C1087" t="s">
        <v>55</v>
      </c>
      <c r="D1087" t="s">
        <v>52</v>
      </c>
      <c r="E1087" t="str">
        <f t="shared" si="16"/>
        <v>4113819Average Per DeviceAll</v>
      </c>
      <c r="F1087">
        <v>2.5375239999999999</v>
      </c>
      <c r="G1087">
        <v>2.2719330000000002</v>
      </c>
      <c r="H1087">
        <v>2.2447499999999998</v>
      </c>
      <c r="I1087">
        <v>81.53152</v>
      </c>
      <c r="J1087">
        <v>-0.49101260000000002</v>
      </c>
      <c r="K1087">
        <v>-0.35783150000000002</v>
      </c>
      <c r="L1087" s="1">
        <v>-0.26559070000000001</v>
      </c>
      <c r="M1087" s="1">
        <v>-0.1733499</v>
      </c>
      <c r="N1087">
        <v>-4.01689E-2</v>
      </c>
      <c r="O1087">
        <v>-0.51819490000000001</v>
      </c>
      <c r="P1087">
        <v>-0.38501380000000002</v>
      </c>
      <c r="Q1087">
        <v>-0.29277300000000001</v>
      </c>
      <c r="R1087">
        <v>-0.20053219999999999</v>
      </c>
      <c r="S1087">
        <v>-6.7351099999999997E-2</v>
      </c>
    </row>
    <row r="1088" spans="1:19">
      <c r="A1088" s="12">
        <v>41138</v>
      </c>
      <c r="B1088" s="14">
        <v>19</v>
      </c>
      <c r="C1088" t="s">
        <v>54</v>
      </c>
      <c r="D1088" t="s">
        <v>58</v>
      </c>
      <c r="E1088" t="str">
        <f t="shared" si="16"/>
        <v>4113819Average Per Premise100% Cycling</v>
      </c>
      <c r="F1088">
        <v>2.7382420000000001</v>
      </c>
      <c r="G1088">
        <v>2.5315449999999999</v>
      </c>
      <c r="H1088">
        <v>2.415575</v>
      </c>
      <c r="I1088">
        <v>81.472750000000005</v>
      </c>
      <c r="J1088">
        <v>-0.42456060000000001</v>
      </c>
      <c r="K1088">
        <v>-0.29584519999999997</v>
      </c>
      <c r="L1088" s="1">
        <v>-0.2066972</v>
      </c>
      <c r="M1088" s="1">
        <v>-0.1175493</v>
      </c>
      <c r="N1088">
        <v>1.11661E-2</v>
      </c>
      <c r="O1088">
        <v>-0.54053050000000002</v>
      </c>
      <c r="P1088">
        <v>-0.41181499999999999</v>
      </c>
      <c r="Q1088">
        <v>-0.32266709999999998</v>
      </c>
      <c r="R1088">
        <v>-0.23351920000000001</v>
      </c>
      <c r="S1088">
        <v>-0.1048038</v>
      </c>
    </row>
    <row r="1089" spans="1:19">
      <c r="A1089" s="12">
        <v>41138</v>
      </c>
      <c r="B1089" s="14">
        <v>19</v>
      </c>
      <c r="C1089" t="s">
        <v>54</v>
      </c>
      <c r="D1089" t="s">
        <v>57</v>
      </c>
      <c r="E1089" t="str">
        <f t="shared" si="16"/>
        <v>4113819Average Per Premise50% Cycling</v>
      </c>
      <c r="F1089">
        <v>3.2500979999999999</v>
      </c>
      <c r="G1089">
        <v>2.8212649999999999</v>
      </c>
      <c r="H1089">
        <v>2.882584</v>
      </c>
      <c r="I1089">
        <v>81.597800000000007</v>
      </c>
      <c r="J1089">
        <v>-0.66277830000000004</v>
      </c>
      <c r="K1089">
        <v>-0.52456150000000001</v>
      </c>
      <c r="L1089" s="1">
        <v>-0.42883300000000002</v>
      </c>
      <c r="M1089" s="1">
        <v>-0.33310450000000003</v>
      </c>
      <c r="N1089">
        <v>-0.1948877</v>
      </c>
      <c r="O1089">
        <v>-0.60145910000000002</v>
      </c>
      <c r="P1089">
        <v>-0.4632424</v>
      </c>
      <c r="Q1089">
        <v>-0.3675139</v>
      </c>
      <c r="R1089">
        <v>-0.27178540000000001</v>
      </c>
      <c r="S1089">
        <v>-0.13356860000000001</v>
      </c>
    </row>
    <row r="1090" spans="1:19">
      <c r="A1090" s="12">
        <v>41138</v>
      </c>
      <c r="B1090" s="14">
        <v>19</v>
      </c>
      <c r="C1090" t="s">
        <v>54</v>
      </c>
      <c r="D1090" t="s">
        <v>52</v>
      </c>
      <c r="E1090" t="str">
        <f t="shared" si="16"/>
        <v>4113819Average Per PremiseAll</v>
      </c>
      <c r="F1090">
        <v>2.9788139999999999</v>
      </c>
      <c r="G1090">
        <v>2.667713</v>
      </c>
      <c r="H1090">
        <v>2.6350690000000001</v>
      </c>
      <c r="I1090">
        <v>81.53152</v>
      </c>
      <c r="J1090">
        <v>-0.53652290000000002</v>
      </c>
      <c r="K1090">
        <v>-0.40334179999999997</v>
      </c>
      <c r="L1090" s="1">
        <v>-0.31110100000000002</v>
      </c>
      <c r="M1090" s="1">
        <v>-0.2188602</v>
      </c>
      <c r="N1090">
        <v>-8.5679199999999997E-2</v>
      </c>
      <c r="O1090">
        <v>-0.56916699999999998</v>
      </c>
      <c r="P1090">
        <v>-0.43598589999999998</v>
      </c>
      <c r="Q1090">
        <v>-0.34374510000000003</v>
      </c>
      <c r="R1090">
        <v>-0.25150430000000001</v>
      </c>
      <c r="S1090">
        <v>-0.1183232</v>
      </c>
    </row>
    <row r="1091" spans="1:19">
      <c r="A1091" s="12">
        <v>41138</v>
      </c>
      <c r="B1091" s="14">
        <v>19</v>
      </c>
      <c r="C1091" t="s">
        <v>56</v>
      </c>
      <c r="D1091" t="s">
        <v>58</v>
      </c>
      <c r="E1091" t="str">
        <f t="shared" ref="E1091:E1154" si="17">CONCATENATE(A1091,B1091,C1091,D1091)</f>
        <v>4113819Average Per Ton100% Cycling</v>
      </c>
      <c r="F1091">
        <v>0.63970329999999997</v>
      </c>
      <c r="G1091">
        <v>0.59141509999999997</v>
      </c>
      <c r="H1091">
        <v>0.5643224</v>
      </c>
      <c r="I1091">
        <v>81.472750000000005</v>
      </c>
      <c r="J1091">
        <v>-0.26615159999999999</v>
      </c>
      <c r="K1091">
        <v>-0.13743620000000001</v>
      </c>
      <c r="L1091" s="1">
        <v>-4.8288200000000003E-2</v>
      </c>
      <c r="M1091" s="1">
        <v>4.0859699999999999E-2</v>
      </c>
      <c r="N1091">
        <v>0.16957510000000001</v>
      </c>
      <c r="O1091">
        <v>-0.29324430000000001</v>
      </c>
      <c r="P1091">
        <v>-0.1645288</v>
      </c>
      <c r="Q1091">
        <v>-7.5380900000000001E-2</v>
      </c>
      <c r="R1091">
        <v>1.3767E-2</v>
      </c>
      <c r="S1091">
        <v>0.14248240000000001</v>
      </c>
    </row>
    <row r="1092" spans="1:19">
      <c r="A1092" s="12">
        <v>41138</v>
      </c>
      <c r="B1092" s="14">
        <v>19</v>
      </c>
      <c r="C1092" t="s">
        <v>56</v>
      </c>
      <c r="D1092" t="s">
        <v>57</v>
      </c>
      <c r="E1092" t="str">
        <f t="shared" si="17"/>
        <v>4113819Average Per Ton50% Cycling</v>
      </c>
      <c r="F1092">
        <v>0.80389880000000002</v>
      </c>
      <c r="G1092">
        <v>0.69782860000000002</v>
      </c>
      <c r="H1092">
        <v>0.71299559999999995</v>
      </c>
      <c r="I1092">
        <v>81.597800000000007</v>
      </c>
      <c r="J1092">
        <v>-0.34001540000000002</v>
      </c>
      <c r="K1092">
        <v>-0.2017987</v>
      </c>
      <c r="L1092" s="1">
        <v>-0.1060702</v>
      </c>
      <c r="M1092" s="1">
        <v>-1.0341700000000001E-2</v>
      </c>
      <c r="N1092">
        <v>0.12787509999999999</v>
      </c>
      <c r="O1092">
        <v>-0.32484839999999998</v>
      </c>
      <c r="P1092">
        <v>-0.18663160000000001</v>
      </c>
      <c r="Q1092">
        <v>-9.0903100000000001E-2</v>
      </c>
      <c r="R1092">
        <v>4.8253999999999997E-3</v>
      </c>
      <c r="S1092">
        <v>0.14304220000000001</v>
      </c>
    </row>
    <row r="1093" spans="1:19">
      <c r="A1093" s="12">
        <v>41138</v>
      </c>
      <c r="B1093" s="14">
        <v>19</v>
      </c>
      <c r="C1093" t="s">
        <v>56</v>
      </c>
      <c r="D1093" t="s">
        <v>52</v>
      </c>
      <c r="E1093" t="str">
        <f t="shared" si="17"/>
        <v>4113819Average Per TonAll</v>
      </c>
      <c r="F1093">
        <v>0.71687520000000005</v>
      </c>
      <c r="G1093">
        <v>0.64142949999999999</v>
      </c>
      <c r="H1093">
        <v>0.63419879999999995</v>
      </c>
      <c r="I1093">
        <v>81.53152</v>
      </c>
      <c r="J1093">
        <v>-0.30086760000000001</v>
      </c>
      <c r="K1093">
        <v>-0.16768649999999999</v>
      </c>
      <c r="L1093" s="1">
        <v>-7.5445700000000004E-2</v>
      </c>
      <c r="M1093" s="1">
        <v>1.67951E-2</v>
      </c>
      <c r="N1093">
        <v>0.1499761</v>
      </c>
      <c r="O1093">
        <v>-0.30809819999999999</v>
      </c>
      <c r="P1093">
        <v>-0.17491709999999999</v>
      </c>
      <c r="Q1093">
        <v>-8.2676299999999994E-2</v>
      </c>
      <c r="R1093">
        <v>9.5645000000000001E-3</v>
      </c>
      <c r="S1093">
        <v>0.1427455</v>
      </c>
    </row>
    <row r="1094" spans="1:19">
      <c r="A1094" s="12">
        <v>41138</v>
      </c>
      <c r="B1094" s="14">
        <v>20</v>
      </c>
      <c r="C1094" t="s">
        <v>63</v>
      </c>
      <c r="D1094" t="s">
        <v>58</v>
      </c>
      <c r="E1094" t="str">
        <f t="shared" si="17"/>
        <v>4113820Aggregate100% Cycling</v>
      </c>
      <c r="F1094">
        <v>31.565550000000002</v>
      </c>
      <c r="G1094">
        <v>28.03556</v>
      </c>
      <c r="H1094">
        <v>26.751249999999999</v>
      </c>
      <c r="I1094">
        <v>78.284589999999994</v>
      </c>
      <c r="J1094">
        <v>-5.9533060000000004</v>
      </c>
      <c r="K1094">
        <v>-4.5215909999999999</v>
      </c>
      <c r="L1094" s="1">
        <v>-3.5299900000000002</v>
      </c>
      <c r="M1094" s="1">
        <v>-2.538389</v>
      </c>
      <c r="N1094">
        <v>-1.1066750000000001</v>
      </c>
      <c r="O1094">
        <v>-7.2376139999999998</v>
      </c>
      <c r="P1094">
        <v>-5.8058990000000001</v>
      </c>
      <c r="Q1094">
        <v>-4.814298</v>
      </c>
      <c r="R1094">
        <v>-3.8226969999999998</v>
      </c>
      <c r="S1094">
        <v>-2.3909829999999999</v>
      </c>
    </row>
    <row r="1095" spans="1:19">
      <c r="A1095" s="12">
        <v>41138</v>
      </c>
      <c r="B1095" s="14">
        <v>20</v>
      </c>
      <c r="C1095" t="s">
        <v>63</v>
      </c>
      <c r="D1095" t="s">
        <v>57</v>
      </c>
      <c r="E1095" t="str">
        <f t="shared" si="17"/>
        <v>4113820Aggregate50% Cycling</v>
      </c>
      <c r="F1095">
        <v>31.54486</v>
      </c>
      <c r="G1095">
        <v>27.36412</v>
      </c>
      <c r="H1095">
        <v>27.958870000000001</v>
      </c>
      <c r="I1095">
        <v>78.801019999999994</v>
      </c>
      <c r="J1095">
        <v>-6.4357300000000004</v>
      </c>
      <c r="K1095">
        <v>-5.1034610000000002</v>
      </c>
      <c r="L1095" s="1">
        <v>-4.1807350000000003</v>
      </c>
      <c r="M1095" s="1">
        <v>-3.2580089999999999</v>
      </c>
      <c r="N1095">
        <v>-1.9257390000000001</v>
      </c>
      <c r="O1095">
        <v>-5.8409829999999996</v>
      </c>
      <c r="P1095">
        <v>-4.5087130000000002</v>
      </c>
      <c r="Q1095">
        <v>-3.5859869999999998</v>
      </c>
      <c r="R1095">
        <v>-2.6632609999999999</v>
      </c>
      <c r="S1095">
        <v>-1.330992</v>
      </c>
    </row>
    <row r="1096" spans="1:19">
      <c r="A1096" s="12">
        <v>41138</v>
      </c>
      <c r="B1096" s="14">
        <v>20</v>
      </c>
      <c r="C1096" t="s">
        <v>63</v>
      </c>
      <c r="D1096" t="s">
        <v>52</v>
      </c>
      <c r="E1096" t="str">
        <f t="shared" si="17"/>
        <v>4113820AggregateAll</v>
      </c>
      <c r="F1096">
        <v>63.147460000000002</v>
      </c>
      <c r="G1096">
        <v>55.426580000000001</v>
      </c>
      <c r="H1096">
        <v>54.752780000000001</v>
      </c>
      <c r="I1096">
        <v>78.52731</v>
      </c>
      <c r="J1096">
        <v>-12.40049</v>
      </c>
      <c r="K1096">
        <v>-9.6357350000000004</v>
      </c>
      <c r="L1096" s="1">
        <v>-7.7208709999999998</v>
      </c>
      <c r="M1096" s="1">
        <v>-5.8060080000000003</v>
      </c>
      <c r="N1096">
        <v>-3.0412490000000001</v>
      </c>
      <c r="O1096">
        <v>-13.074299999999999</v>
      </c>
      <c r="P1096">
        <v>-10.30954</v>
      </c>
      <c r="Q1096">
        <v>-8.3946729999999992</v>
      </c>
      <c r="R1096">
        <v>-6.4798099999999996</v>
      </c>
      <c r="S1096">
        <v>-3.7150509999999999</v>
      </c>
    </row>
    <row r="1097" spans="1:19">
      <c r="A1097" s="12">
        <v>41138</v>
      </c>
      <c r="B1097" s="14">
        <v>20</v>
      </c>
      <c r="C1097" t="s">
        <v>55</v>
      </c>
      <c r="D1097" t="s">
        <v>58</v>
      </c>
      <c r="E1097" t="str">
        <f t="shared" si="17"/>
        <v>4113820Average Per Device100% Cycling</v>
      </c>
      <c r="F1097">
        <v>2.1768969999999999</v>
      </c>
      <c r="G1097">
        <v>1.9334530000000001</v>
      </c>
      <c r="H1097">
        <v>1.8448819999999999</v>
      </c>
      <c r="I1097">
        <v>78.284589999999994</v>
      </c>
      <c r="J1097">
        <v>-0.44126520000000002</v>
      </c>
      <c r="K1097">
        <v>-0.32439050000000003</v>
      </c>
      <c r="L1097" s="1">
        <v>-0.24344350000000001</v>
      </c>
      <c r="M1097" s="1">
        <v>-0.16249649999999999</v>
      </c>
      <c r="N1097">
        <v>-4.5621799999999997E-2</v>
      </c>
      <c r="O1097">
        <v>-0.52983659999999999</v>
      </c>
      <c r="P1097">
        <v>-0.41296189999999999</v>
      </c>
      <c r="Q1097">
        <v>-0.3320149</v>
      </c>
      <c r="R1097">
        <v>-0.25106790000000001</v>
      </c>
      <c r="S1097">
        <v>-0.13419320000000001</v>
      </c>
    </row>
    <row r="1098" spans="1:19">
      <c r="A1098" s="12">
        <v>41138</v>
      </c>
      <c r="B1098" s="14">
        <v>20</v>
      </c>
      <c r="C1098" t="s">
        <v>55</v>
      </c>
      <c r="D1098" t="s">
        <v>57</v>
      </c>
      <c r="E1098" t="str">
        <f t="shared" si="17"/>
        <v>4113820Average Per Device50% Cycling</v>
      </c>
      <c r="F1098">
        <v>2.5363190000000002</v>
      </c>
      <c r="G1098">
        <v>2.2001729999999999</v>
      </c>
      <c r="H1098">
        <v>2.247992</v>
      </c>
      <c r="I1098">
        <v>78.801019999999994</v>
      </c>
      <c r="J1098">
        <v>-0.54732729999999996</v>
      </c>
      <c r="K1098">
        <v>-0.42255959999999998</v>
      </c>
      <c r="L1098" s="1">
        <v>-0.3361459</v>
      </c>
      <c r="M1098" s="1">
        <v>-0.24973210000000001</v>
      </c>
      <c r="N1098">
        <v>-0.1249644</v>
      </c>
      <c r="O1098">
        <v>-0.4995077</v>
      </c>
      <c r="P1098">
        <v>-0.37474000000000002</v>
      </c>
      <c r="Q1098">
        <v>-0.28832629999999998</v>
      </c>
      <c r="R1098">
        <v>-0.20191249999999999</v>
      </c>
      <c r="S1098">
        <v>-7.7144799999999999E-2</v>
      </c>
    </row>
    <row r="1099" spans="1:19">
      <c r="A1099" s="12">
        <v>41138</v>
      </c>
      <c r="B1099" s="14">
        <v>20</v>
      </c>
      <c r="C1099" t="s">
        <v>55</v>
      </c>
      <c r="D1099" t="s">
        <v>52</v>
      </c>
      <c r="E1099" t="str">
        <f t="shared" si="17"/>
        <v>4113820Average Per DeviceAll</v>
      </c>
      <c r="F1099">
        <v>2.345825</v>
      </c>
      <c r="G1099">
        <v>2.0588109999999999</v>
      </c>
      <c r="H1099">
        <v>2.0343439999999999</v>
      </c>
      <c r="I1099">
        <v>78.52731</v>
      </c>
      <c r="J1099">
        <v>-0.49111440000000001</v>
      </c>
      <c r="K1099">
        <v>-0.37053000000000003</v>
      </c>
      <c r="L1099" s="1">
        <v>-0.28701359999999998</v>
      </c>
      <c r="M1099" s="1">
        <v>-0.20349719999999999</v>
      </c>
      <c r="N1099">
        <v>-8.2912799999999995E-2</v>
      </c>
      <c r="O1099">
        <v>-0.51558199999999998</v>
      </c>
      <c r="P1099">
        <v>-0.3949976</v>
      </c>
      <c r="Q1099">
        <v>-0.31148130000000002</v>
      </c>
      <c r="R1099">
        <v>-0.2279649</v>
      </c>
      <c r="S1099">
        <v>-0.1073805</v>
      </c>
    </row>
    <row r="1100" spans="1:19">
      <c r="A1100" s="12">
        <v>41138</v>
      </c>
      <c r="B1100" s="14">
        <v>20</v>
      </c>
      <c r="C1100" t="s">
        <v>54</v>
      </c>
      <c r="D1100" t="s">
        <v>58</v>
      </c>
      <c r="E1100" t="str">
        <f t="shared" si="17"/>
        <v>4113820Average Per Premise100% Cycling</v>
      </c>
      <c r="F1100">
        <v>2.5767799999999998</v>
      </c>
      <c r="G1100">
        <v>2.2886169999999999</v>
      </c>
      <c r="H1100">
        <v>2.1837759999999999</v>
      </c>
      <c r="I1100">
        <v>78.284589999999994</v>
      </c>
      <c r="J1100">
        <v>-0.48598409999999997</v>
      </c>
      <c r="K1100">
        <v>-0.36910949999999998</v>
      </c>
      <c r="L1100" s="1">
        <v>-0.28816249999999999</v>
      </c>
      <c r="M1100" s="1">
        <v>-0.20721539999999999</v>
      </c>
      <c r="N1100">
        <v>-9.0340799999999999E-2</v>
      </c>
      <c r="O1100">
        <v>-0.59082559999999995</v>
      </c>
      <c r="P1100">
        <v>-0.47395100000000001</v>
      </c>
      <c r="Q1100">
        <v>-0.39300390000000002</v>
      </c>
      <c r="R1100">
        <v>-0.31205690000000003</v>
      </c>
      <c r="S1100">
        <v>-0.1951823</v>
      </c>
    </row>
    <row r="1101" spans="1:19">
      <c r="A1101" s="12">
        <v>41138</v>
      </c>
      <c r="B1101" s="14">
        <v>20</v>
      </c>
      <c r="C1101" t="s">
        <v>54</v>
      </c>
      <c r="D1101" t="s">
        <v>57</v>
      </c>
      <c r="E1101" t="str">
        <f t="shared" si="17"/>
        <v>4113820Average Per Premise50% Cycling</v>
      </c>
      <c r="F1101">
        <v>2.9541919999999999</v>
      </c>
      <c r="G1101">
        <v>2.5626639999999998</v>
      </c>
      <c r="H1101">
        <v>2.6183619999999999</v>
      </c>
      <c r="I1101">
        <v>78.801019999999994</v>
      </c>
      <c r="J1101">
        <v>-0.60270939999999995</v>
      </c>
      <c r="K1101">
        <v>-0.47794160000000002</v>
      </c>
      <c r="L1101" s="1">
        <v>-0.39152789999999998</v>
      </c>
      <c r="M1101" s="1">
        <v>-0.3051142</v>
      </c>
      <c r="N1101">
        <v>-0.18034639999999999</v>
      </c>
      <c r="O1101">
        <v>-0.54701100000000002</v>
      </c>
      <c r="P1101">
        <v>-0.42224319999999999</v>
      </c>
      <c r="Q1101">
        <v>-0.3358295</v>
      </c>
      <c r="R1101">
        <v>-0.24941579999999999</v>
      </c>
      <c r="S1101">
        <v>-0.12464799999999999</v>
      </c>
    </row>
    <row r="1102" spans="1:19">
      <c r="A1102" s="12">
        <v>41138</v>
      </c>
      <c r="B1102" s="14">
        <v>20</v>
      </c>
      <c r="C1102" t="s">
        <v>54</v>
      </c>
      <c r="D1102" t="s">
        <v>52</v>
      </c>
      <c r="E1102" t="str">
        <f t="shared" si="17"/>
        <v>4113820Average Per PremiseAll</v>
      </c>
      <c r="F1102">
        <v>2.7541630000000001</v>
      </c>
      <c r="G1102">
        <v>2.4174190000000002</v>
      </c>
      <c r="H1102">
        <v>2.3880309999999998</v>
      </c>
      <c r="I1102">
        <v>78.52731</v>
      </c>
      <c r="J1102">
        <v>-0.54084500000000002</v>
      </c>
      <c r="K1102">
        <v>-0.42026059999999998</v>
      </c>
      <c r="L1102" s="1">
        <v>-0.33674419999999999</v>
      </c>
      <c r="M1102" s="1">
        <v>-0.2532278</v>
      </c>
      <c r="N1102">
        <v>-0.1326435</v>
      </c>
      <c r="O1102">
        <v>-0.57023270000000004</v>
      </c>
      <c r="P1102">
        <v>-0.4496483</v>
      </c>
      <c r="Q1102">
        <v>-0.36613190000000001</v>
      </c>
      <c r="R1102">
        <v>-0.28261560000000002</v>
      </c>
      <c r="S1102">
        <v>-0.16203119999999999</v>
      </c>
    </row>
    <row r="1103" spans="1:19">
      <c r="A1103" s="12">
        <v>41138</v>
      </c>
      <c r="B1103" s="14">
        <v>20</v>
      </c>
      <c r="C1103" t="s">
        <v>56</v>
      </c>
      <c r="D1103" t="s">
        <v>58</v>
      </c>
      <c r="E1103" t="str">
        <f t="shared" si="17"/>
        <v>4113820Average Per Ton100% Cycling</v>
      </c>
      <c r="F1103">
        <v>0.60198280000000004</v>
      </c>
      <c r="G1103">
        <v>0.53466270000000005</v>
      </c>
      <c r="H1103">
        <v>0.51016989999999995</v>
      </c>
      <c r="I1103">
        <v>78.284589999999994</v>
      </c>
      <c r="J1103">
        <v>-0.26514169999999998</v>
      </c>
      <c r="K1103">
        <v>-0.14826710000000001</v>
      </c>
      <c r="L1103" s="1">
        <v>-6.7320000000000005E-2</v>
      </c>
      <c r="M1103" s="1">
        <v>1.3627E-2</v>
      </c>
      <c r="N1103">
        <v>0.1305016</v>
      </c>
      <c r="O1103">
        <v>-0.28963460000000002</v>
      </c>
      <c r="P1103">
        <v>-0.17275989999999999</v>
      </c>
      <c r="Q1103">
        <v>-9.1812900000000003E-2</v>
      </c>
      <c r="R1103">
        <v>-1.08659E-2</v>
      </c>
      <c r="S1103">
        <v>0.1060088</v>
      </c>
    </row>
    <row r="1104" spans="1:19">
      <c r="A1104" s="12">
        <v>41138</v>
      </c>
      <c r="B1104" s="14">
        <v>20</v>
      </c>
      <c r="C1104" t="s">
        <v>56</v>
      </c>
      <c r="D1104" t="s">
        <v>57</v>
      </c>
      <c r="E1104" t="str">
        <f t="shared" si="17"/>
        <v>4113820Average Per Ton50% Cycling</v>
      </c>
      <c r="F1104">
        <v>0.73070749999999995</v>
      </c>
      <c r="G1104">
        <v>0.6338646</v>
      </c>
      <c r="H1104">
        <v>0.64764140000000003</v>
      </c>
      <c r="I1104">
        <v>78.801019999999994</v>
      </c>
      <c r="J1104">
        <v>-0.30802429999999997</v>
      </c>
      <c r="K1104">
        <v>-0.18325659999999999</v>
      </c>
      <c r="L1104" s="1">
        <v>-9.6842899999999996E-2</v>
      </c>
      <c r="M1104" s="1">
        <v>-1.04291E-2</v>
      </c>
      <c r="N1104">
        <v>0.1143386</v>
      </c>
      <c r="O1104">
        <v>-0.2942475</v>
      </c>
      <c r="P1104">
        <v>-0.16947980000000001</v>
      </c>
      <c r="Q1104">
        <v>-8.3066100000000004E-2</v>
      </c>
      <c r="R1104">
        <v>3.3476000000000001E-3</v>
      </c>
      <c r="S1104">
        <v>0.12811529999999999</v>
      </c>
    </row>
    <row r="1105" spans="1:19">
      <c r="A1105" s="12">
        <v>41138</v>
      </c>
      <c r="B1105" s="14">
        <v>20</v>
      </c>
      <c r="C1105" t="s">
        <v>56</v>
      </c>
      <c r="D1105" t="s">
        <v>52</v>
      </c>
      <c r="E1105" t="str">
        <f t="shared" si="17"/>
        <v>4113820Average Per TonAll</v>
      </c>
      <c r="F1105">
        <v>0.66248339999999994</v>
      </c>
      <c r="G1105">
        <v>0.58128760000000002</v>
      </c>
      <c r="H1105">
        <v>0.57478149999999995</v>
      </c>
      <c r="I1105">
        <v>78.52731</v>
      </c>
      <c r="J1105">
        <v>-0.28529650000000001</v>
      </c>
      <c r="K1105">
        <v>-0.1647122</v>
      </c>
      <c r="L1105" s="1">
        <v>-8.1195799999999999E-2</v>
      </c>
      <c r="M1105" s="1">
        <v>2.3205999999999999E-3</v>
      </c>
      <c r="N1105">
        <v>0.122905</v>
      </c>
      <c r="O1105">
        <v>-0.29180270000000003</v>
      </c>
      <c r="P1105">
        <v>-0.17121829999999999</v>
      </c>
      <c r="Q1105">
        <v>-8.7701899999999999E-2</v>
      </c>
      <c r="R1105">
        <v>-4.1855E-3</v>
      </c>
      <c r="S1105">
        <v>0.1163989</v>
      </c>
    </row>
    <row r="1106" spans="1:19">
      <c r="A1106" s="12">
        <v>41138</v>
      </c>
      <c r="B1106" s="14">
        <v>21</v>
      </c>
      <c r="C1106" t="s">
        <v>63</v>
      </c>
      <c r="D1106" t="s">
        <v>58</v>
      </c>
      <c r="E1106" t="str">
        <f t="shared" si="17"/>
        <v>4113821Aggregate100% Cycling</v>
      </c>
      <c r="F1106">
        <v>29.20993</v>
      </c>
      <c r="G1106">
        <v>27.424569999999999</v>
      </c>
      <c r="H1106">
        <v>26.16825</v>
      </c>
      <c r="I1106">
        <v>77.319050000000004</v>
      </c>
      <c r="J1106">
        <v>-4.068289</v>
      </c>
      <c r="K1106">
        <v>-2.7195149999999999</v>
      </c>
      <c r="L1106" s="1">
        <v>-1.7853589999999999</v>
      </c>
      <c r="M1106" s="1">
        <v>-0.85120289999999998</v>
      </c>
      <c r="N1106">
        <v>0.49757020000000002</v>
      </c>
      <c r="O1106">
        <v>-5.324605</v>
      </c>
      <c r="P1106">
        <v>-3.975832</v>
      </c>
      <c r="Q1106">
        <v>-3.0416759999999998</v>
      </c>
      <c r="R1106">
        <v>-2.1075200000000001</v>
      </c>
      <c r="S1106">
        <v>-0.75874649999999999</v>
      </c>
    </row>
    <row r="1107" spans="1:19">
      <c r="A1107" s="12">
        <v>41138</v>
      </c>
      <c r="B1107" s="14">
        <v>21</v>
      </c>
      <c r="C1107" t="s">
        <v>63</v>
      </c>
      <c r="D1107" t="s">
        <v>57</v>
      </c>
      <c r="E1107" t="str">
        <f t="shared" si="17"/>
        <v>4113821Aggregate50% Cycling</v>
      </c>
      <c r="F1107">
        <v>28.288830000000001</v>
      </c>
      <c r="G1107">
        <v>24.562010000000001</v>
      </c>
      <c r="H1107">
        <v>25.095849999999999</v>
      </c>
      <c r="I1107">
        <v>77.806529999999995</v>
      </c>
      <c r="J1107">
        <v>-5.7953099999999997</v>
      </c>
      <c r="K1107">
        <v>-4.5732340000000002</v>
      </c>
      <c r="L1107" s="1">
        <v>-3.7268279999999998</v>
      </c>
      <c r="M1107" s="1">
        <v>-2.8804219999999998</v>
      </c>
      <c r="N1107">
        <v>-1.6583460000000001</v>
      </c>
      <c r="O1107">
        <v>-5.2614640000000001</v>
      </c>
      <c r="P1107">
        <v>-4.0393879999999998</v>
      </c>
      <c r="Q1107">
        <v>-3.1929820000000002</v>
      </c>
      <c r="R1107">
        <v>-2.3465760000000002</v>
      </c>
      <c r="S1107">
        <v>-1.1245000000000001</v>
      </c>
    </row>
    <row r="1108" spans="1:19">
      <c r="A1108" s="12">
        <v>41138</v>
      </c>
      <c r="B1108" s="14">
        <v>21</v>
      </c>
      <c r="C1108" t="s">
        <v>63</v>
      </c>
      <c r="D1108" t="s">
        <v>52</v>
      </c>
      <c r="E1108" t="str">
        <f t="shared" si="17"/>
        <v>4113821AggregateAll</v>
      </c>
      <c r="F1108">
        <v>57.524749999999997</v>
      </c>
      <c r="G1108">
        <v>51.992609999999999</v>
      </c>
      <c r="H1108">
        <v>51.285119999999999</v>
      </c>
      <c r="I1108">
        <v>77.548169999999999</v>
      </c>
      <c r="J1108">
        <v>-9.8842739999999996</v>
      </c>
      <c r="K1108">
        <v>-7.3129980000000003</v>
      </c>
      <c r="L1108" s="1">
        <v>-5.5321410000000002</v>
      </c>
      <c r="M1108" s="1">
        <v>-3.7512829999999999</v>
      </c>
      <c r="N1108">
        <v>-1.1800079999999999</v>
      </c>
      <c r="O1108">
        <v>-10.59177</v>
      </c>
      <c r="P1108">
        <v>-8.0204939999999993</v>
      </c>
      <c r="Q1108">
        <v>-6.2396370000000001</v>
      </c>
      <c r="R1108">
        <v>-4.4587789999999998</v>
      </c>
      <c r="S1108">
        <v>-1.8875040000000001</v>
      </c>
    </row>
    <row r="1109" spans="1:19">
      <c r="A1109" s="12">
        <v>41138</v>
      </c>
      <c r="B1109" s="14">
        <v>21</v>
      </c>
      <c r="C1109" t="s">
        <v>55</v>
      </c>
      <c r="D1109" t="s">
        <v>58</v>
      </c>
      <c r="E1109" t="str">
        <f t="shared" si="17"/>
        <v>4113821Average Per Device100% Cycling</v>
      </c>
      <c r="F1109">
        <v>2.014443</v>
      </c>
      <c r="G1109">
        <v>1.8913169999999999</v>
      </c>
      <c r="H1109">
        <v>1.8046759999999999</v>
      </c>
      <c r="I1109">
        <v>77.319050000000004</v>
      </c>
      <c r="J1109">
        <v>-0.30948759999999997</v>
      </c>
      <c r="K1109">
        <v>-0.1993837</v>
      </c>
      <c r="L1109" s="1">
        <v>-0.123126</v>
      </c>
      <c r="M1109" s="1">
        <v>-4.6868399999999998E-2</v>
      </c>
      <c r="N1109">
        <v>6.3235600000000003E-2</v>
      </c>
      <c r="O1109">
        <v>-0.3961287</v>
      </c>
      <c r="P1109">
        <v>-0.28602470000000002</v>
      </c>
      <c r="Q1109">
        <v>-0.20976710000000001</v>
      </c>
      <c r="R1109">
        <v>-0.1335095</v>
      </c>
      <c r="S1109">
        <v>-2.3405499999999999E-2</v>
      </c>
    </row>
    <row r="1110" spans="1:19">
      <c r="A1110" s="12">
        <v>41138</v>
      </c>
      <c r="B1110" s="14">
        <v>21</v>
      </c>
      <c r="C1110" t="s">
        <v>55</v>
      </c>
      <c r="D1110" t="s">
        <v>57</v>
      </c>
      <c r="E1110" t="str">
        <f t="shared" si="17"/>
        <v>4113821Average Per Device50% Cycling</v>
      </c>
      <c r="F1110">
        <v>2.2745229999999999</v>
      </c>
      <c r="G1110">
        <v>1.974872</v>
      </c>
      <c r="H1110">
        <v>2.0177960000000001</v>
      </c>
      <c r="I1110">
        <v>77.806529999999995</v>
      </c>
      <c r="J1110">
        <v>-0.49336459999999999</v>
      </c>
      <c r="K1110">
        <v>-0.37891649999999999</v>
      </c>
      <c r="L1110" s="1">
        <v>-0.29965019999999998</v>
      </c>
      <c r="M1110" s="1">
        <v>-0.22038379999999999</v>
      </c>
      <c r="N1110">
        <v>-0.1059358</v>
      </c>
      <c r="O1110">
        <v>-0.45044139999999999</v>
      </c>
      <c r="P1110">
        <v>-0.33599329999999999</v>
      </c>
      <c r="Q1110">
        <v>-0.25672699999999998</v>
      </c>
      <c r="R1110">
        <v>-0.1774606</v>
      </c>
      <c r="S1110">
        <v>-6.3012600000000002E-2</v>
      </c>
    </row>
    <row r="1111" spans="1:19">
      <c r="A1111" s="12">
        <v>41138</v>
      </c>
      <c r="B1111" s="14">
        <v>21</v>
      </c>
      <c r="C1111" t="s">
        <v>55</v>
      </c>
      <c r="D1111" t="s">
        <v>52</v>
      </c>
      <c r="E1111" t="str">
        <f t="shared" si="17"/>
        <v>4113821Average Per DeviceAll</v>
      </c>
      <c r="F1111">
        <v>2.1366800000000001</v>
      </c>
      <c r="G1111">
        <v>1.930588</v>
      </c>
      <c r="H1111">
        <v>1.9048419999999999</v>
      </c>
      <c r="I1111">
        <v>77.548169999999999</v>
      </c>
      <c r="J1111">
        <v>-0.39590979999999998</v>
      </c>
      <c r="K1111">
        <v>-0.28376410000000002</v>
      </c>
      <c r="L1111" s="1">
        <v>-0.20609240000000001</v>
      </c>
      <c r="M1111" s="1">
        <v>-0.1284206</v>
      </c>
      <c r="N1111">
        <v>-1.6275000000000001E-2</v>
      </c>
      <c r="O1111">
        <v>-0.42165560000000002</v>
      </c>
      <c r="P1111">
        <v>-0.30951000000000001</v>
      </c>
      <c r="Q1111">
        <v>-0.23183819999999999</v>
      </c>
      <c r="R1111">
        <v>-0.15416650000000001</v>
      </c>
      <c r="S1111">
        <v>-4.2020799999999997E-2</v>
      </c>
    </row>
    <row r="1112" spans="1:19">
      <c r="A1112" s="12">
        <v>41138</v>
      </c>
      <c r="B1112" s="14">
        <v>21</v>
      </c>
      <c r="C1112" t="s">
        <v>54</v>
      </c>
      <c r="D1112" t="s">
        <v>58</v>
      </c>
      <c r="E1112" t="str">
        <f t="shared" si="17"/>
        <v>4113821Average Per Premise100% Cycling</v>
      </c>
      <c r="F1112">
        <v>2.384484</v>
      </c>
      <c r="G1112">
        <v>2.23874</v>
      </c>
      <c r="H1112">
        <v>2.1361840000000001</v>
      </c>
      <c r="I1112">
        <v>77.319050000000004</v>
      </c>
      <c r="J1112">
        <v>-0.33210519999999999</v>
      </c>
      <c r="K1112">
        <v>-0.22200130000000001</v>
      </c>
      <c r="L1112" s="1">
        <v>-0.1457436</v>
      </c>
      <c r="M1112" s="1">
        <v>-6.9486000000000006E-2</v>
      </c>
      <c r="N1112">
        <v>4.0618000000000001E-2</v>
      </c>
      <c r="O1112">
        <v>-0.43466169999999998</v>
      </c>
      <c r="P1112">
        <v>-0.3245577</v>
      </c>
      <c r="Q1112">
        <v>-0.2483001</v>
      </c>
      <c r="R1112">
        <v>-0.17204240000000001</v>
      </c>
      <c r="S1112">
        <v>-6.1938500000000001E-2</v>
      </c>
    </row>
    <row r="1113" spans="1:19">
      <c r="A1113" s="12">
        <v>41138</v>
      </c>
      <c r="B1113" s="14">
        <v>21</v>
      </c>
      <c r="C1113" t="s">
        <v>54</v>
      </c>
      <c r="D1113" t="s">
        <v>57</v>
      </c>
      <c r="E1113" t="str">
        <f t="shared" si="17"/>
        <v>4113821Average Per Premise50% Cycling</v>
      </c>
      <c r="F1113">
        <v>2.6492629999999999</v>
      </c>
      <c r="G1113">
        <v>2.3002440000000002</v>
      </c>
      <c r="H1113">
        <v>2.3502390000000002</v>
      </c>
      <c r="I1113">
        <v>77.806529999999995</v>
      </c>
      <c r="J1113">
        <v>-0.54273369999999999</v>
      </c>
      <c r="K1113">
        <v>-0.42828559999999999</v>
      </c>
      <c r="L1113" s="1">
        <v>-0.34901929999999998</v>
      </c>
      <c r="M1113" s="1">
        <v>-0.26975290000000002</v>
      </c>
      <c r="N1113">
        <v>-0.1553049</v>
      </c>
      <c r="O1113">
        <v>-0.49273869999999997</v>
      </c>
      <c r="P1113">
        <v>-0.37829069999999998</v>
      </c>
      <c r="Q1113">
        <v>-0.29902430000000002</v>
      </c>
      <c r="R1113">
        <v>-0.21975800000000001</v>
      </c>
      <c r="S1113">
        <v>-0.10531</v>
      </c>
    </row>
    <row r="1114" spans="1:19">
      <c r="A1114" s="12">
        <v>41138</v>
      </c>
      <c r="B1114" s="14">
        <v>21</v>
      </c>
      <c r="C1114" t="s">
        <v>54</v>
      </c>
      <c r="D1114" t="s">
        <v>52</v>
      </c>
      <c r="E1114" t="str">
        <f t="shared" si="17"/>
        <v>4113821Average Per PremiseAll</v>
      </c>
      <c r="F1114">
        <v>2.5089299999999999</v>
      </c>
      <c r="G1114">
        <v>2.2676470000000002</v>
      </c>
      <c r="H1114">
        <v>2.2367900000000001</v>
      </c>
      <c r="I1114">
        <v>77.548169999999999</v>
      </c>
      <c r="J1114">
        <v>-0.4311006</v>
      </c>
      <c r="K1114">
        <v>-0.31895489999999999</v>
      </c>
      <c r="L1114" s="1">
        <v>-0.2412832</v>
      </c>
      <c r="M1114" s="1">
        <v>-0.16361139999999999</v>
      </c>
      <c r="N1114">
        <v>-5.1465799999999999E-2</v>
      </c>
      <c r="O1114">
        <v>-0.46195789999999998</v>
      </c>
      <c r="P1114">
        <v>-0.34981220000000002</v>
      </c>
      <c r="Q1114">
        <v>-0.27214050000000001</v>
      </c>
      <c r="R1114">
        <v>-0.19446869999999999</v>
      </c>
      <c r="S1114">
        <v>-8.2323099999999996E-2</v>
      </c>
    </row>
    <row r="1115" spans="1:19">
      <c r="A1115" s="12">
        <v>41138</v>
      </c>
      <c r="B1115" s="14">
        <v>21</v>
      </c>
      <c r="C1115" t="s">
        <v>56</v>
      </c>
      <c r="D1115" t="s">
        <v>58</v>
      </c>
      <c r="E1115" t="str">
        <f t="shared" si="17"/>
        <v>4113821Average Per Ton100% Cycling</v>
      </c>
      <c r="F1115">
        <v>0.55705899999999997</v>
      </c>
      <c r="G1115">
        <v>0.52301059999999999</v>
      </c>
      <c r="H1115">
        <v>0.49905159999999998</v>
      </c>
      <c r="I1115">
        <v>77.319050000000004</v>
      </c>
      <c r="J1115">
        <v>-0.22040999999999999</v>
      </c>
      <c r="K1115">
        <v>-0.110306</v>
      </c>
      <c r="L1115" s="1">
        <v>-3.4048399999999999E-2</v>
      </c>
      <c r="M1115" s="1">
        <v>4.2209299999999998E-2</v>
      </c>
      <c r="N1115">
        <v>0.15231320000000001</v>
      </c>
      <c r="O1115">
        <v>-0.244369</v>
      </c>
      <c r="P1115">
        <v>-0.1342651</v>
      </c>
      <c r="Q1115">
        <v>-5.8007400000000001E-2</v>
      </c>
      <c r="R1115">
        <v>1.8250200000000001E-2</v>
      </c>
      <c r="S1115">
        <v>0.1283542</v>
      </c>
    </row>
    <row r="1116" spans="1:19">
      <c r="A1116" s="12">
        <v>41138</v>
      </c>
      <c r="B1116" s="14">
        <v>21</v>
      </c>
      <c r="C1116" t="s">
        <v>56</v>
      </c>
      <c r="D1116" t="s">
        <v>57</v>
      </c>
      <c r="E1116" t="str">
        <f t="shared" si="17"/>
        <v>4113821Average Per Ton50% Cycling</v>
      </c>
      <c r="F1116">
        <v>0.65528459999999999</v>
      </c>
      <c r="G1116">
        <v>0.56895609999999996</v>
      </c>
      <c r="H1116">
        <v>0.58132220000000001</v>
      </c>
      <c r="I1116">
        <v>77.806529999999995</v>
      </c>
      <c r="J1116">
        <v>-0.28004289999999998</v>
      </c>
      <c r="K1116">
        <v>-0.16559489999999999</v>
      </c>
      <c r="L1116" s="1">
        <v>-8.6328500000000002E-2</v>
      </c>
      <c r="M1116" s="1">
        <v>-7.0622000000000002E-3</v>
      </c>
      <c r="N1116">
        <v>0.10738590000000001</v>
      </c>
      <c r="O1116">
        <v>-0.26767679999999999</v>
      </c>
      <c r="P1116">
        <v>-0.1532288</v>
      </c>
      <c r="Q1116">
        <v>-7.39625E-2</v>
      </c>
      <c r="R1116">
        <v>5.3039000000000003E-3</v>
      </c>
      <c r="S1116">
        <v>0.11975189999999999</v>
      </c>
    </row>
    <row r="1117" spans="1:19">
      <c r="A1117" s="12">
        <v>41138</v>
      </c>
      <c r="B1117" s="14">
        <v>21</v>
      </c>
      <c r="C1117" t="s">
        <v>56</v>
      </c>
      <c r="D1117" t="s">
        <v>52</v>
      </c>
      <c r="E1117" t="str">
        <f t="shared" si="17"/>
        <v>4113821Average Per TonAll</v>
      </c>
      <c r="F1117">
        <v>0.60322509999999996</v>
      </c>
      <c r="G1117">
        <v>0.54460500000000001</v>
      </c>
      <c r="H1117">
        <v>0.53771880000000005</v>
      </c>
      <c r="I1117">
        <v>77.548169999999999</v>
      </c>
      <c r="J1117">
        <v>-0.2484374</v>
      </c>
      <c r="K1117">
        <v>-0.13629179999999999</v>
      </c>
      <c r="L1117" s="1">
        <v>-5.8619999999999998E-2</v>
      </c>
      <c r="M1117" s="1">
        <v>1.9051700000000001E-2</v>
      </c>
      <c r="N1117">
        <v>0.13119739999999999</v>
      </c>
      <c r="O1117">
        <v>-0.25532369999999999</v>
      </c>
      <c r="P1117">
        <v>-0.143178</v>
      </c>
      <c r="Q1117">
        <v>-6.5506300000000003E-2</v>
      </c>
      <c r="R1117">
        <v>1.2165499999999999E-2</v>
      </c>
      <c r="S1117">
        <v>0.12431109999999999</v>
      </c>
    </row>
    <row r="1118" spans="1:19">
      <c r="A1118" s="12">
        <v>41138</v>
      </c>
      <c r="B1118" s="14">
        <v>22</v>
      </c>
      <c r="C1118" t="s">
        <v>63</v>
      </c>
      <c r="D1118" t="s">
        <v>58</v>
      </c>
      <c r="E1118" t="str">
        <f t="shared" si="17"/>
        <v>4113822Aggregate100% Cycling</v>
      </c>
      <c r="F1118">
        <v>25.578690000000002</v>
      </c>
      <c r="G1118">
        <v>25.70073</v>
      </c>
      <c r="H1118">
        <v>24.52338</v>
      </c>
      <c r="I1118">
        <v>76.56474</v>
      </c>
      <c r="J1118">
        <v>-1.9231929999999999</v>
      </c>
      <c r="K1118">
        <v>-0.71485379999999998</v>
      </c>
      <c r="L1118" s="1">
        <v>0.12203840000000001</v>
      </c>
      <c r="M1118" s="1">
        <v>0.95893059999999997</v>
      </c>
      <c r="N1118">
        <v>2.1672699999999998</v>
      </c>
      <c r="O1118">
        <v>-3.1005419999999999</v>
      </c>
      <c r="P1118">
        <v>-1.8922030000000001</v>
      </c>
      <c r="Q1118">
        <v>-1.05531</v>
      </c>
      <c r="R1118">
        <v>-0.21841820000000001</v>
      </c>
      <c r="S1118">
        <v>0.98992119999999995</v>
      </c>
    </row>
    <row r="1119" spans="1:19">
      <c r="A1119" s="12">
        <v>41138</v>
      </c>
      <c r="B1119" s="14">
        <v>22</v>
      </c>
      <c r="C1119" t="s">
        <v>63</v>
      </c>
      <c r="D1119" t="s">
        <v>57</v>
      </c>
      <c r="E1119" t="str">
        <f t="shared" si="17"/>
        <v>4113822Aggregate50% Cycling</v>
      </c>
      <c r="F1119">
        <v>24.64828</v>
      </c>
      <c r="G1119">
        <v>21.924219999999998</v>
      </c>
      <c r="H1119">
        <v>22.400739999999999</v>
      </c>
      <c r="I1119">
        <v>77.125140000000002</v>
      </c>
      <c r="J1119">
        <v>-4.5980429999999997</v>
      </c>
      <c r="K1119">
        <v>-3.4908739999999998</v>
      </c>
      <c r="L1119" s="1">
        <v>-2.7240519999999999</v>
      </c>
      <c r="M1119" s="1">
        <v>-1.95723</v>
      </c>
      <c r="N1119">
        <v>-0.85006159999999997</v>
      </c>
      <c r="O1119">
        <v>-4.1215289999999998</v>
      </c>
      <c r="P1119">
        <v>-3.0143599999999999</v>
      </c>
      <c r="Q1119">
        <v>-2.247538</v>
      </c>
      <c r="R1119">
        <v>-1.4807159999999999</v>
      </c>
      <c r="S1119">
        <v>-0.37354769999999998</v>
      </c>
    </row>
    <row r="1120" spans="1:19">
      <c r="A1120" s="12">
        <v>41138</v>
      </c>
      <c r="B1120" s="14">
        <v>22</v>
      </c>
      <c r="C1120" t="s">
        <v>63</v>
      </c>
      <c r="D1120" t="s">
        <v>52</v>
      </c>
      <c r="E1120" t="str">
        <f t="shared" si="17"/>
        <v>4113822AggregateAll</v>
      </c>
      <c r="F1120">
        <v>50.24859</v>
      </c>
      <c r="G1120">
        <v>47.620559999999998</v>
      </c>
      <c r="H1120">
        <v>46.933540000000001</v>
      </c>
      <c r="I1120">
        <v>76.828130000000002</v>
      </c>
      <c r="J1120">
        <v>-6.5480939999999999</v>
      </c>
      <c r="K1120">
        <v>-4.2320900000000004</v>
      </c>
      <c r="L1120" s="1">
        <v>-2.6280329999999998</v>
      </c>
      <c r="M1120" s="1">
        <v>-1.023976</v>
      </c>
      <c r="N1120">
        <v>1.292027</v>
      </c>
      <c r="O1120">
        <v>-7.2351140000000003</v>
      </c>
      <c r="P1120">
        <v>-4.9191099999999999</v>
      </c>
      <c r="Q1120">
        <v>-3.3150529999999998</v>
      </c>
      <c r="R1120">
        <v>-1.710996</v>
      </c>
      <c r="S1120">
        <v>0.60500719999999997</v>
      </c>
    </row>
    <row r="1121" spans="1:19">
      <c r="A1121" s="12">
        <v>41138</v>
      </c>
      <c r="B1121" s="14">
        <v>22</v>
      </c>
      <c r="C1121" t="s">
        <v>55</v>
      </c>
      <c r="D1121" t="s">
        <v>58</v>
      </c>
      <c r="E1121" t="str">
        <f t="shared" si="17"/>
        <v>4113822Average Per Device100% Cycling</v>
      </c>
      <c r="F1121">
        <v>1.7640169999999999</v>
      </c>
      <c r="G1121">
        <v>1.7724340000000001</v>
      </c>
      <c r="H1121">
        <v>1.691238</v>
      </c>
      <c r="I1121">
        <v>76.56474</v>
      </c>
      <c r="J1121">
        <v>-0.1585414</v>
      </c>
      <c r="K1121">
        <v>-5.99014E-2</v>
      </c>
      <c r="L1121" s="1">
        <v>8.4162999999999998E-3</v>
      </c>
      <c r="M1121" s="1">
        <v>7.6733999999999997E-2</v>
      </c>
      <c r="N1121">
        <v>0.175374</v>
      </c>
      <c r="O1121">
        <v>-0.23973649999999999</v>
      </c>
      <c r="P1121">
        <v>-0.14109650000000001</v>
      </c>
      <c r="Q1121">
        <v>-7.2778800000000005E-2</v>
      </c>
      <c r="R1121">
        <v>-4.4611E-3</v>
      </c>
      <c r="S1121">
        <v>9.4178899999999996E-2</v>
      </c>
    </row>
    <row r="1122" spans="1:19">
      <c r="A1122" s="12">
        <v>41138</v>
      </c>
      <c r="B1122" s="14">
        <v>22</v>
      </c>
      <c r="C1122" t="s">
        <v>55</v>
      </c>
      <c r="D1122" t="s">
        <v>57</v>
      </c>
      <c r="E1122" t="str">
        <f t="shared" si="17"/>
        <v>4113822Average Per Device50% Cycling</v>
      </c>
      <c r="F1122">
        <v>1.9818089999999999</v>
      </c>
      <c r="G1122">
        <v>1.762785</v>
      </c>
      <c r="H1122">
        <v>1.801099</v>
      </c>
      <c r="I1122">
        <v>77.125140000000002</v>
      </c>
      <c r="J1122">
        <v>-0.39452350000000003</v>
      </c>
      <c r="K1122">
        <v>-0.2908366</v>
      </c>
      <c r="L1122" s="1">
        <v>-0.2190233</v>
      </c>
      <c r="M1122" s="1">
        <v>-0.14721010000000001</v>
      </c>
      <c r="N1122">
        <v>-4.3523199999999998E-2</v>
      </c>
      <c r="O1122">
        <v>-0.35621009999999997</v>
      </c>
      <c r="P1122">
        <v>-0.2525232</v>
      </c>
      <c r="Q1122">
        <v>-0.18071000000000001</v>
      </c>
      <c r="R1122">
        <v>-0.1088967</v>
      </c>
      <c r="S1122">
        <v>-5.2097999999999997E-3</v>
      </c>
    </row>
    <row r="1123" spans="1:19">
      <c r="A1123" s="12">
        <v>41138</v>
      </c>
      <c r="B1123" s="14">
        <v>22</v>
      </c>
      <c r="C1123" t="s">
        <v>55</v>
      </c>
      <c r="D1123" t="s">
        <v>52</v>
      </c>
      <c r="E1123" t="str">
        <f t="shared" si="17"/>
        <v>4113822Average Per DeviceAll</v>
      </c>
      <c r="F1123">
        <v>1.866379</v>
      </c>
      <c r="G1123">
        <v>1.7678990000000001</v>
      </c>
      <c r="H1123">
        <v>1.7428729999999999</v>
      </c>
      <c r="I1123">
        <v>76.828130000000002</v>
      </c>
      <c r="J1123">
        <v>-0.269453</v>
      </c>
      <c r="K1123">
        <v>-0.16844100000000001</v>
      </c>
      <c r="L1123" s="1">
        <v>-9.8480300000000007E-2</v>
      </c>
      <c r="M1123" s="1">
        <v>-2.8519699999999999E-2</v>
      </c>
      <c r="N1123">
        <v>7.2492299999999996E-2</v>
      </c>
      <c r="O1123">
        <v>-0.29447909999999999</v>
      </c>
      <c r="P1123">
        <v>-0.1934671</v>
      </c>
      <c r="Q1123">
        <v>-0.12350650000000001</v>
      </c>
      <c r="R1123">
        <v>-5.3545799999999998E-2</v>
      </c>
      <c r="S1123">
        <v>4.74662E-2</v>
      </c>
    </row>
    <row r="1124" spans="1:19">
      <c r="A1124" s="12">
        <v>41138</v>
      </c>
      <c r="B1124" s="14">
        <v>22</v>
      </c>
      <c r="C1124" t="s">
        <v>54</v>
      </c>
      <c r="D1124" t="s">
        <v>58</v>
      </c>
      <c r="E1124" t="str">
        <f t="shared" si="17"/>
        <v>4113822Average Per Premise100% Cycling</v>
      </c>
      <c r="F1124">
        <v>2.0880570000000001</v>
      </c>
      <c r="G1124">
        <v>2.0980189999999999</v>
      </c>
      <c r="H1124">
        <v>2.0019089999999999</v>
      </c>
      <c r="I1124">
        <v>76.56474</v>
      </c>
      <c r="J1124">
        <v>-0.15699540000000001</v>
      </c>
      <c r="K1124">
        <v>-5.8355400000000002E-2</v>
      </c>
      <c r="L1124" s="1">
        <v>9.9623000000000003E-3</v>
      </c>
      <c r="M1124" s="1">
        <v>7.8280000000000002E-2</v>
      </c>
      <c r="N1124">
        <v>0.17691999999999999</v>
      </c>
      <c r="O1124">
        <v>-0.25310549999999998</v>
      </c>
      <c r="P1124">
        <v>-0.15446550000000001</v>
      </c>
      <c r="Q1124">
        <v>-8.6147799999999997E-2</v>
      </c>
      <c r="R1124">
        <v>-1.7830100000000002E-2</v>
      </c>
      <c r="S1124">
        <v>8.0809900000000004E-2</v>
      </c>
    </row>
    <row r="1125" spans="1:19">
      <c r="A1125" s="12">
        <v>41138</v>
      </c>
      <c r="B1125" s="14">
        <v>22</v>
      </c>
      <c r="C1125" t="s">
        <v>54</v>
      </c>
      <c r="D1125" t="s">
        <v>57</v>
      </c>
      <c r="E1125" t="str">
        <f t="shared" si="17"/>
        <v>4113822Average Per Premise50% Cycling</v>
      </c>
      <c r="F1125">
        <v>2.3083230000000001</v>
      </c>
      <c r="G1125">
        <v>2.0532149999999998</v>
      </c>
      <c r="H1125">
        <v>2.0978400000000001</v>
      </c>
      <c r="I1125">
        <v>77.125140000000002</v>
      </c>
      <c r="J1125">
        <v>-0.43060900000000002</v>
      </c>
      <c r="K1125">
        <v>-0.32692209999999999</v>
      </c>
      <c r="L1125" s="1">
        <v>-0.25510880000000002</v>
      </c>
      <c r="M1125" s="1">
        <v>-0.1832956</v>
      </c>
      <c r="N1125">
        <v>-7.9608700000000004E-2</v>
      </c>
      <c r="O1125">
        <v>-0.38598320000000003</v>
      </c>
      <c r="P1125">
        <v>-0.2822963</v>
      </c>
      <c r="Q1125">
        <v>-0.21048310000000001</v>
      </c>
      <c r="R1125">
        <v>-0.13866980000000001</v>
      </c>
      <c r="S1125">
        <v>-3.4982899999999997E-2</v>
      </c>
    </row>
    <row r="1126" spans="1:19">
      <c r="A1126" s="12">
        <v>41138</v>
      </c>
      <c r="B1126" s="14">
        <v>22</v>
      </c>
      <c r="C1126" t="s">
        <v>54</v>
      </c>
      <c r="D1126" t="s">
        <v>52</v>
      </c>
      <c r="E1126" t="str">
        <f t="shared" si="17"/>
        <v>4113822Average Per PremiseAll</v>
      </c>
      <c r="F1126">
        <v>2.1915819999999999</v>
      </c>
      <c r="G1126">
        <v>2.0769609999999998</v>
      </c>
      <c r="H1126">
        <v>2.0469970000000002</v>
      </c>
      <c r="I1126">
        <v>76.828130000000002</v>
      </c>
      <c r="J1126">
        <v>-0.28559380000000001</v>
      </c>
      <c r="K1126">
        <v>-0.18458169999999999</v>
      </c>
      <c r="L1126" s="1">
        <v>-0.1146211</v>
      </c>
      <c r="M1126" s="1">
        <v>-4.4660499999999999E-2</v>
      </c>
      <c r="N1126">
        <v>5.6351499999999999E-2</v>
      </c>
      <c r="O1126">
        <v>-0.31555800000000001</v>
      </c>
      <c r="P1126">
        <v>-0.21454599999999999</v>
      </c>
      <c r="Q1126">
        <v>-0.1445854</v>
      </c>
      <c r="R1126">
        <v>-7.4624700000000002E-2</v>
      </c>
      <c r="S1126">
        <v>2.6387299999999999E-2</v>
      </c>
    </row>
    <row r="1127" spans="1:19">
      <c r="A1127" s="12">
        <v>41138</v>
      </c>
      <c r="B1127" s="14">
        <v>22</v>
      </c>
      <c r="C1127" t="s">
        <v>56</v>
      </c>
      <c r="D1127" t="s">
        <v>58</v>
      </c>
      <c r="E1127" t="str">
        <f t="shared" si="17"/>
        <v>4113822Average Per Ton100% Cycling</v>
      </c>
      <c r="F1127">
        <v>0.48780810000000002</v>
      </c>
      <c r="G1127">
        <v>0.4901355</v>
      </c>
      <c r="H1127">
        <v>0.4676824</v>
      </c>
      <c r="I1127">
        <v>76.56474</v>
      </c>
      <c r="J1127">
        <v>-0.16463030000000001</v>
      </c>
      <c r="K1127">
        <v>-6.5990300000000002E-2</v>
      </c>
      <c r="L1127" s="1">
        <v>2.3273999999999999E-3</v>
      </c>
      <c r="M1127" s="1">
        <v>7.0645100000000002E-2</v>
      </c>
      <c r="N1127">
        <v>0.16928509999999999</v>
      </c>
      <c r="O1127">
        <v>-0.18708340000000001</v>
      </c>
      <c r="P1127">
        <v>-8.8443400000000005E-2</v>
      </c>
      <c r="Q1127">
        <v>-2.01257E-2</v>
      </c>
      <c r="R1127">
        <v>4.8191999999999999E-2</v>
      </c>
      <c r="S1127">
        <v>0.14683199999999999</v>
      </c>
    </row>
    <row r="1128" spans="1:19">
      <c r="A1128" s="12">
        <v>41138</v>
      </c>
      <c r="B1128" s="14">
        <v>22</v>
      </c>
      <c r="C1128" t="s">
        <v>56</v>
      </c>
      <c r="D1128" t="s">
        <v>57</v>
      </c>
      <c r="E1128" t="str">
        <f t="shared" si="17"/>
        <v>4113822Average Per Ton50% Cycling</v>
      </c>
      <c r="F1128">
        <v>0.57095450000000003</v>
      </c>
      <c r="G1128">
        <v>0.50785429999999998</v>
      </c>
      <c r="H1128">
        <v>0.51889229999999997</v>
      </c>
      <c r="I1128">
        <v>77.125140000000002</v>
      </c>
      <c r="J1128">
        <v>-0.23860029999999999</v>
      </c>
      <c r="K1128">
        <v>-0.13491339999999999</v>
      </c>
      <c r="L1128" s="1">
        <v>-6.3100199999999995E-2</v>
      </c>
      <c r="M1128" s="1">
        <v>8.7130999999999997E-3</v>
      </c>
      <c r="N1128">
        <v>0.1124</v>
      </c>
      <c r="O1128">
        <v>-0.2275623</v>
      </c>
      <c r="P1128">
        <v>-0.1238754</v>
      </c>
      <c r="Q1128">
        <v>-5.2062200000000003E-2</v>
      </c>
      <c r="R1128">
        <v>1.9751100000000001E-2</v>
      </c>
      <c r="S1128">
        <v>0.12343800000000001</v>
      </c>
    </row>
    <row r="1129" spans="1:19">
      <c r="A1129" s="12">
        <v>41138</v>
      </c>
      <c r="B1129" s="14">
        <v>22</v>
      </c>
      <c r="C1129" t="s">
        <v>56</v>
      </c>
      <c r="D1129" t="s">
        <v>52</v>
      </c>
      <c r="E1129" t="str">
        <f t="shared" si="17"/>
        <v>4113822Average Per TonAll</v>
      </c>
      <c r="F1129">
        <v>0.52688690000000005</v>
      </c>
      <c r="G1129">
        <v>0.4984634</v>
      </c>
      <c r="H1129">
        <v>0.4917511</v>
      </c>
      <c r="I1129">
        <v>76.828130000000002</v>
      </c>
      <c r="J1129">
        <v>-0.1993962</v>
      </c>
      <c r="K1129">
        <v>-9.8384200000000005E-2</v>
      </c>
      <c r="L1129" s="1">
        <v>-2.84236E-2</v>
      </c>
      <c r="M1129" s="1">
        <v>4.15371E-2</v>
      </c>
      <c r="N1129">
        <v>0.14254910000000001</v>
      </c>
      <c r="O1129">
        <v>-0.2061085</v>
      </c>
      <c r="P1129">
        <v>-0.1050965</v>
      </c>
      <c r="Q1129">
        <v>-3.5135800000000002E-2</v>
      </c>
      <c r="R1129">
        <v>3.4824800000000003E-2</v>
      </c>
      <c r="S1129">
        <v>0.13583680000000001</v>
      </c>
    </row>
    <row r="1130" spans="1:19">
      <c r="A1130" s="12">
        <v>41138</v>
      </c>
      <c r="B1130" s="14">
        <v>23</v>
      </c>
      <c r="C1130" t="s">
        <v>63</v>
      </c>
      <c r="D1130" t="s">
        <v>58</v>
      </c>
      <c r="E1130" t="str">
        <f t="shared" si="17"/>
        <v>4113823Aggregate100% Cycling</v>
      </c>
      <c r="F1130">
        <v>21.376339999999999</v>
      </c>
      <c r="G1130">
        <v>21.71105</v>
      </c>
      <c r="H1130">
        <v>20.716470000000001</v>
      </c>
      <c r="I1130">
        <v>74.99915</v>
      </c>
      <c r="J1130">
        <v>-1.526743</v>
      </c>
      <c r="K1130">
        <v>-0.42698059999999999</v>
      </c>
      <c r="L1130" s="1">
        <v>0.33471119999999999</v>
      </c>
      <c r="M1130" s="1">
        <v>1.096403</v>
      </c>
      <c r="N1130">
        <v>2.1961650000000001</v>
      </c>
      <c r="O1130">
        <v>-2.5213239999999999</v>
      </c>
      <c r="P1130">
        <v>-1.421562</v>
      </c>
      <c r="Q1130">
        <v>-0.65987050000000003</v>
      </c>
      <c r="R1130">
        <v>0.1018213</v>
      </c>
      <c r="S1130">
        <v>1.2015830000000001</v>
      </c>
    </row>
    <row r="1131" spans="1:19">
      <c r="A1131" s="12">
        <v>41138</v>
      </c>
      <c r="B1131" s="14">
        <v>23</v>
      </c>
      <c r="C1131" t="s">
        <v>63</v>
      </c>
      <c r="D1131" t="s">
        <v>57</v>
      </c>
      <c r="E1131" t="str">
        <f t="shared" si="17"/>
        <v>4113823Aggregate50% Cycling</v>
      </c>
      <c r="F1131">
        <v>21.192170000000001</v>
      </c>
      <c r="G1131">
        <v>19.141629999999999</v>
      </c>
      <c r="H1131">
        <v>19.557670000000002</v>
      </c>
      <c r="I1131">
        <v>75.574169999999995</v>
      </c>
      <c r="J1131">
        <v>-3.7977690000000002</v>
      </c>
      <c r="K1131">
        <v>-2.7654909999999999</v>
      </c>
      <c r="L1131" s="1">
        <v>-2.050538</v>
      </c>
      <c r="M1131" s="1">
        <v>-1.335585</v>
      </c>
      <c r="N1131">
        <v>-0.30330649999999998</v>
      </c>
      <c r="O1131">
        <v>-3.3817339999999998</v>
      </c>
      <c r="P1131">
        <v>-2.349456</v>
      </c>
      <c r="Q1131">
        <v>-1.634503</v>
      </c>
      <c r="R1131">
        <v>-0.91954990000000003</v>
      </c>
      <c r="S1131">
        <v>0.1127285</v>
      </c>
    </row>
    <row r="1132" spans="1:19">
      <c r="A1132" s="12">
        <v>41138</v>
      </c>
      <c r="B1132" s="14">
        <v>23</v>
      </c>
      <c r="C1132" t="s">
        <v>63</v>
      </c>
      <c r="D1132" t="s">
        <v>52</v>
      </c>
      <c r="E1132" t="str">
        <f t="shared" si="17"/>
        <v>4113823AggregateAll</v>
      </c>
      <c r="F1132">
        <v>42.592039999999997</v>
      </c>
      <c r="G1132">
        <v>40.854680000000002</v>
      </c>
      <c r="H1132">
        <v>40.287930000000003</v>
      </c>
      <c r="I1132">
        <v>75.269409999999993</v>
      </c>
      <c r="J1132">
        <v>-5.3471900000000003</v>
      </c>
      <c r="K1132">
        <v>-3.2144720000000002</v>
      </c>
      <c r="L1132" s="1">
        <v>-1.7373590000000001</v>
      </c>
      <c r="M1132" s="1">
        <v>-0.260245</v>
      </c>
      <c r="N1132">
        <v>1.8724719999999999</v>
      </c>
      <c r="O1132">
        <v>-5.9139419999999996</v>
      </c>
      <c r="P1132">
        <v>-3.7812250000000001</v>
      </c>
      <c r="Q1132">
        <v>-2.3041109999999998</v>
      </c>
      <c r="R1132">
        <v>-0.82699769999999995</v>
      </c>
      <c r="S1132">
        <v>1.30572</v>
      </c>
    </row>
    <row r="1133" spans="1:19">
      <c r="A1133" s="12">
        <v>41138</v>
      </c>
      <c r="B1133" s="14">
        <v>23</v>
      </c>
      <c r="C1133" t="s">
        <v>55</v>
      </c>
      <c r="D1133" t="s">
        <v>58</v>
      </c>
      <c r="E1133" t="str">
        <f t="shared" si="17"/>
        <v>4113823Average Per Device100% Cycling</v>
      </c>
      <c r="F1133">
        <v>1.474205</v>
      </c>
      <c r="G1133">
        <v>1.497288</v>
      </c>
      <c r="H1133">
        <v>1.4286970000000001</v>
      </c>
      <c r="I1133">
        <v>74.99915</v>
      </c>
      <c r="J1133">
        <v>-0.1288723</v>
      </c>
      <c r="K1133">
        <v>-3.90958E-2</v>
      </c>
      <c r="L1133" s="1">
        <v>2.3083099999999999E-2</v>
      </c>
      <c r="M1133" s="1">
        <v>8.5262000000000004E-2</v>
      </c>
      <c r="N1133">
        <v>0.17503850000000001</v>
      </c>
      <c r="O1133">
        <v>-0.197463</v>
      </c>
      <c r="P1133">
        <v>-0.1076865</v>
      </c>
      <c r="Q1133">
        <v>-4.5507600000000002E-2</v>
      </c>
      <c r="R1133">
        <v>1.6671399999999999E-2</v>
      </c>
      <c r="S1133">
        <v>0.1064479</v>
      </c>
    </row>
    <row r="1134" spans="1:19">
      <c r="A1134" s="12">
        <v>41138</v>
      </c>
      <c r="B1134" s="14">
        <v>23</v>
      </c>
      <c r="C1134" t="s">
        <v>55</v>
      </c>
      <c r="D1134" t="s">
        <v>57</v>
      </c>
      <c r="E1134" t="str">
        <f t="shared" si="17"/>
        <v>4113823Average Per Device50% Cycling</v>
      </c>
      <c r="F1134">
        <v>1.7039260000000001</v>
      </c>
      <c r="G1134">
        <v>1.5390550000000001</v>
      </c>
      <c r="H1134">
        <v>1.572506</v>
      </c>
      <c r="I1134">
        <v>75.574169999999995</v>
      </c>
      <c r="J1134">
        <v>-0.3284996</v>
      </c>
      <c r="K1134">
        <v>-0.23182620000000001</v>
      </c>
      <c r="L1134" s="1">
        <v>-0.1648705</v>
      </c>
      <c r="M1134" s="1">
        <v>-9.7914799999999996E-2</v>
      </c>
      <c r="N1134">
        <v>-1.2413999999999999E-3</v>
      </c>
      <c r="O1134">
        <v>-0.2950489</v>
      </c>
      <c r="P1134">
        <v>-0.19837550000000001</v>
      </c>
      <c r="Q1134">
        <v>-0.1314198</v>
      </c>
      <c r="R1134">
        <v>-6.4464099999999996E-2</v>
      </c>
      <c r="S1134">
        <v>3.2209300000000003E-2</v>
      </c>
    </row>
    <row r="1135" spans="1:19">
      <c r="A1135" s="12">
        <v>41138</v>
      </c>
      <c r="B1135" s="14">
        <v>23</v>
      </c>
      <c r="C1135" t="s">
        <v>55</v>
      </c>
      <c r="D1135" t="s">
        <v>52</v>
      </c>
      <c r="E1135" t="str">
        <f t="shared" si="17"/>
        <v>4113823Average Per DeviceAll</v>
      </c>
      <c r="F1135">
        <v>1.582174</v>
      </c>
      <c r="G1135">
        <v>1.5169189999999999</v>
      </c>
      <c r="H1135">
        <v>1.4962869999999999</v>
      </c>
      <c r="I1135">
        <v>75.269409999999993</v>
      </c>
      <c r="J1135">
        <v>-0.22269710000000001</v>
      </c>
      <c r="K1135">
        <v>-0.12967909999999999</v>
      </c>
      <c r="L1135" s="1">
        <v>-6.5255099999999996E-2</v>
      </c>
      <c r="M1135" s="1">
        <v>-8.3109999999999998E-4</v>
      </c>
      <c r="N1135">
        <v>9.2186900000000002E-2</v>
      </c>
      <c r="O1135">
        <v>-0.2433283</v>
      </c>
      <c r="P1135">
        <v>-0.15031030000000001</v>
      </c>
      <c r="Q1135">
        <v>-8.5886299999999999E-2</v>
      </c>
      <c r="R1135">
        <v>-2.14623E-2</v>
      </c>
      <c r="S1135">
        <v>7.15557E-2</v>
      </c>
    </row>
    <row r="1136" spans="1:19">
      <c r="A1136" s="12">
        <v>41138</v>
      </c>
      <c r="B1136" s="14">
        <v>23</v>
      </c>
      <c r="C1136" t="s">
        <v>54</v>
      </c>
      <c r="D1136" t="s">
        <v>58</v>
      </c>
      <c r="E1136" t="str">
        <f t="shared" si="17"/>
        <v>4113823Average Per Premise100% Cycling</v>
      </c>
      <c r="F1136">
        <v>1.7450079999999999</v>
      </c>
      <c r="G1136">
        <v>1.7723310000000001</v>
      </c>
      <c r="H1136">
        <v>1.691141</v>
      </c>
      <c r="I1136">
        <v>74.99915</v>
      </c>
      <c r="J1136">
        <v>-0.12463200000000001</v>
      </c>
      <c r="K1136">
        <v>-3.48556E-2</v>
      </c>
      <c r="L1136" s="1">
        <v>2.7323400000000001E-2</v>
      </c>
      <c r="M1136" s="1">
        <v>8.9502300000000007E-2</v>
      </c>
      <c r="N1136">
        <v>0.17927879999999999</v>
      </c>
      <c r="O1136">
        <v>-0.20582239999999999</v>
      </c>
      <c r="P1136">
        <v>-0.11604589999999999</v>
      </c>
      <c r="Q1136">
        <v>-5.3866999999999998E-2</v>
      </c>
      <c r="R1136">
        <v>8.3119000000000005E-3</v>
      </c>
      <c r="S1136">
        <v>9.8088400000000006E-2</v>
      </c>
    </row>
    <row r="1137" spans="1:19">
      <c r="A1137" s="12">
        <v>41138</v>
      </c>
      <c r="B1137" s="14">
        <v>23</v>
      </c>
      <c r="C1137" t="s">
        <v>54</v>
      </c>
      <c r="D1137" t="s">
        <v>57</v>
      </c>
      <c r="E1137" t="str">
        <f t="shared" si="17"/>
        <v>4113823Average Per Premise50% Cycling</v>
      </c>
      <c r="F1137">
        <v>1.9846569999999999</v>
      </c>
      <c r="G1137">
        <v>1.7926230000000001</v>
      </c>
      <c r="H1137">
        <v>1.831585</v>
      </c>
      <c r="I1137">
        <v>75.574169999999995</v>
      </c>
      <c r="J1137">
        <v>-0.35566300000000001</v>
      </c>
      <c r="K1137">
        <v>-0.25898959999999999</v>
      </c>
      <c r="L1137" s="1">
        <v>-0.19203390000000001</v>
      </c>
      <c r="M1137" s="1">
        <v>-0.1250782</v>
      </c>
      <c r="N1137">
        <v>-2.8404800000000001E-2</v>
      </c>
      <c r="O1137">
        <v>-0.31670110000000001</v>
      </c>
      <c r="P1137">
        <v>-0.22002769999999999</v>
      </c>
      <c r="Q1137">
        <v>-0.15307200000000001</v>
      </c>
      <c r="R1137">
        <v>-8.6116300000000007E-2</v>
      </c>
      <c r="S1137">
        <v>1.05571E-2</v>
      </c>
    </row>
    <row r="1138" spans="1:19">
      <c r="A1138" s="12">
        <v>41138</v>
      </c>
      <c r="B1138" s="14">
        <v>23</v>
      </c>
      <c r="C1138" t="s">
        <v>54</v>
      </c>
      <c r="D1138" t="s">
        <v>52</v>
      </c>
      <c r="E1138" t="str">
        <f t="shared" si="17"/>
        <v>4113823Average Per PremiseAll</v>
      </c>
      <c r="F1138">
        <v>1.8576429999999999</v>
      </c>
      <c r="G1138">
        <v>1.781868</v>
      </c>
      <c r="H1138">
        <v>1.75715</v>
      </c>
      <c r="I1138">
        <v>75.269409999999993</v>
      </c>
      <c r="J1138">
        <v>-0.2332166</v>
      </c>
      <c r="K1138">
        <v>-0.1401985</v>
      </c>
      <c r="L1138" s="1">
        <v>-7.5774499999999995E-2</v>
      </c>
      <c r="M1138" s="1">
        <v>-1.1350499999999999E-2</v>
      </c>
      <c r="N1138">
        <v>8.1667500000000004E-2</v>
      </c>
      <c r="O1138">
        <v>-0.25793539999999998</v>
      </c>
      <c r="P1138">
        <v>-0.16491729999999999</v>
      </c>
      <c r="Q1138">
        <v>-0.10049329999999999</v>
      </c>
      <c r="R1138">
        <v>-3.6069299999999999E-2</v>
      </c>
      <c r="S1138">
        <v>5.6948699999999998E-2</v>
      </c>
    </row>
    <row r="1139" spans="1:19">
      <c r="A1139" s="12">
        <v>41138</v>
      </c>
      <c r="B1139" s="14">
        <v>23</v>
      </c>
      <c r="C1139" t="s">
        <v>56</v>
      </c>
      <c r="D1139" t="s">
        <v>58</v>
      </c>
      <c r="E1139" t="str">
        <f t="shared" si="17"/>
        <v>4113823Average Per Ton100% Cycling</v>
      </c>
      <c r="F1139">
        <v>0.40766560000000002</v>
      </c>
      <c r="G1139">
        <v>0.4140489</v>
      </c>
      <c r="H1139">
        <v>0.39508130000000002</v>
      </c>
      <c r="I1139">
        <v>74.99915</v>
      </c>
      <c r="J1139">
        <v>-0.14557220000000001</v>
      </c>
      <c r="K1139">
        <v>-5.5795699999999997E-2</v>
      </c>
      <c r="L1139" s="1">
        <v>6.3832000000000003E-3</v>
      </c>
      <c r="M1139" s="1">
        <v>6.8562200000000004E-2</v>
      </c>
      <c r="N1139">
        <v>0.1583387</v>
      </c>
      <c r="O1139">
        <v>-0.16453970000000001</v>
      </c>
      <c r="P1139">
        <v>-7.4763200000000002E-2</v>
      </c>
      <c r="Q1139">
        <v>-1.25843E-2</v>
      </c>
      <c r="R1139">
        <v>4.9594600000000003E-2</v>
      </c>
      <c r="S1139">
        <v>0.1393711</v>
      </c>
    </row>
    <row r="1140" spans="1:19">
      <c r="A1140" s="12">
        <v>41138</v>
      </c>
      <c r="B1140" s="14">
        <v>23</v>
      </c>
      <c r="C1140" t="s">
        <v>56</v>
      </c>
      <c r="D1140" t="s">
        <v>57</v>
      </c>
      <c r="E1140" t="str">
        <f t="shared" si="17"/>
        <v>4113823Average Per Ton50% Cycling</v>
      </c>
      <c r="F1140">
        <v>0.49089700000000003</v>
      </c>
      <c r="G1140">
        <v>0.44339820000000002</v>
      </c>
      <c r="H1140">
        <v>0.45303529999999997</v>
      </c>
      <c r="I1140">
        <v>75.574169999999995</v>
      </c>
      <c r="J1140">
        <v>-0.21112790000000001</v>
      </c>
      <c r="K1140">
        <v>-0.1144545</v>
      </c>
      <c r="L1140" s="1">
        <v>-4.7498800000000001E-2</v>
      </c>
      <c r="M1140" s="1">
        <v>1.9456899999999999E-2</v>
      </c>
      <c r="N1140">
        <v>0.11613030000000001</v>
      </c>
      <c r="O1140">
        <v>-0.2014908</v>
      </c>
      <c r="P1140">
        <v>-0.10481740000000001</v>
      </c>
      <c r="Q1140">
        <v>-3.7861699999999998E-2</v>
      </c>
      <c r="R1140">
        <v>2.9093999999999998E-2</v>
      </c>
      <c r="S1140">
        <v>0.1257674</v>
      </c>
    </row>
    <row r="1141" spans="1:19">
      <c r="A1141" s="12">
        <v>41138</v>
      </c>
      <c r="B1141" s="14">
        <v>23</v>
      </c>
      <c r="C1141" t="s">
        <v>56</v>
      </c>
      <c r="D1141" t="s">
        <v>52</v>
      </c>
      <c r="E1141" t="str">
        <f t="shared" si="17"/>
        <v>4113823Average Per TonAll</v>
      </c>
      <c r="F1141">
        <v>0.44678440000000003</v>
      </c>
      <c r="G1141">
        <v>0.42784309999999998</v>
      </c>
      <c r="H1141">
        <v>0.42231970000000002</v>
      </c>
      <c r="I1141">
        <v>75.269409999999993</v>
      </c>
      <c r="J1141">
        <v>-0.1763834</v>
      </c>
      <c r="K1141">
        <v>-8.3365300000000003E-2</v>
      </c>
      <c r="L1141" s="1">
        <v>-1.8941300000000001E-2</v>
      </c>
      <c r="M1141" s="1">
        <v>4.5482700000000001E-2</v>
      </c>
      <c r="N1141">
        <v>0.1385007</v>
      </c>
      <c r="O1141">
        <v>-0.1819067</v>
      </c>
      <c r="P1141">
        <v>-8.8888700000000001E-2</v>
      </c>
      <c r="Q1141">
        <v>-2.4464699999999999E-2</v>
      </c>
      <c r="R1141">
        <v>3.9959300000000003E-2</v>
      </c>
      <c r="S1141">
        <v>0.13297729999999999</v>
      </c>
    </row>
    <row r="1142" spans="1:19">
      <c r="A1142" s="12">
        <v>41138</v>
      </c>
      <c r="B1142" s="14">
        <v>24</v>
      </c>
      <c r="C1142" t="s">
        <v>63</v>
      </c>
      <c r="D1142" t="s">
        <v>58</v>
      </c>
      <c r="E1142" t="str">
        <f t="shared" si="17"/>
        <v>4113824Aggregate100% Cycling</v>
      </c>
      <c r="F1142">
        <v>17.31833</v>
      </c>
      <c r="G1142">
        <v>16.627050000000001</v>
      </c>
      <c r="H1142">
        <v>15.865360000000001</v>
      </c>
      <c r="I1142">
        <v>74.054649999999995</v>
      </c>
      <c r="J1142">
        <v>-2.2083930000000001</v>
      </c>
      <c r="K1142">
        <v>-1.312076</v>
      </c>
      <c r="L1142" s="1">
        <v>-0.69128920000000005</v>
      </c>
      <c r="M1142" s="1">
        <v>-7.0502800000000004E-2</v>
      </c>
      <c r="N1142">
        <v>0.82581420000000005</v>
      </c>
      <c r="O1142">
        <v>-2.9700760000000002</v>
      </c>
      <c r="P1142">
        <v>-2.0737589999999999</v>
      </c>
      <c r="Q1142">
        <v>-1.4529730000000001</v>
      </c>
      <c r="R1142">
        <v>-0.83218639999999999</v>
      </c>
      <c r="S1142">
        <v>6.4130599999999996E-2</v>
      </c>
    </row>
    <row r="1143" spans="1:19">
      <c r="A1143" s="12">
        <v>41138</v>
      </c>
      <c r="B1143" s="14">
        <v>24</v>
      </c>
      <c r="C1143" t="s">
        <v>63</v>
      </c>
      <c r="D1143" t="s">
        <v>57</v>
      </c>
      <c r="E1143" t="str">
        <f t="shared" si="17"/>
        <v>4113824Aggregate50% Cycling</v>
      </c>
      <c r="F1143">
        <v>17.202999999999999</v>
      </c>
      <c r="G1143">
        <v>16.453320000000001</v>
      </c>
      <c r="H1143">
        <v>16.810919999999999</v>
      </c>
      <c r="I1143">
        <v>74.49194</v>
      </c>
      <c r="J1143">
        <v>-2.2547069999999998</v>
      </c>
      <c r="K1143">
        <v>-1.3655280000000001</v>
      </c>
      <c r="L1143" s="1">
        <v>-0.74968559999999995</v>
      </c>
      <c r="M1143" s="1">
        <v>-0.1338432</v>
      </c>
      <c r="N1143">
        <v>0.75533550000000005</v>
      </c>
      <c r="O1143">
        <v>-1.8971009999999999</v>
      </c>
      <c r="P1143">
        <v>-1.007922</v>
      </c>
      <c r="Q1143">
        <v>-0.39207999999999998</v>
      </c>
      <c r="R1143">
        <v>0.2237624</v>
      </c>
      <c r="S1143">
        <v>1.112941</v>
      </c>
    </row>
    <row r="1144" spans="1:19">
      <c r="A1144" s="12">
        <v>41138</v>
      </c>
      <c r="B1144" s="14">
        <v>24</v>
      </c>
      <c r="C1144" t="s">
        <v>63</v>
      </c>
      <c r="D1144" t="s">
        <v>52</v>
      </c>
      <c r="E1144" t="str">
        <f t="shared" si="17"/>
        <v>4113824AggregateAll</v>
      </c>
      <c r="F1144">
        <v>34.540709999999997</v>
      </c>
      <c r="G1144">
        <v>33.098379999999999</v>
      </c>
      <c r="H1144">
        <v>32.703690000000002</v>
      </c>
      <c r="I1144">
        <v>74.260170000000002</v>
      </c>
      <c r="J1144">
        <v>-4.4661299999999997</v>
      </c>
      <c r="K1144">
        <v>-2.679643</v>
      </c>
      <c r="L1144" s="1">
        <v>-1.4423269999999999</v>
      </c>
      <c r="M1144" s="1">
        <v>-0.20501130000000001</v>
      </c>
      <c r="N1144">
        <v>1.5814760000000001</v>
      </c>
      <c r="O1144">
        <v>-4.8608169999999999</v>
      </c>
      <c r="P1144">
        <v>-3.0743299999999998</v>
      </c>
      <c r="Q1144">
        <v>-1.8370139999999999</v>
      </c>
      <c r="R1144">
        <v>-0.59969859999999997</v>
      </c>
      <c r="S1144">
        <v>1.1867890000000001</v>
      </c>
    </row>
    <row r="1145" spans="1:19">
      <c r="A1145" s="12">
        <v>41138</v>
      </c>
      <c r="B1145" s="14">
        <v>24</v>
      </c>
      <c r="C1145" t="s">
        <v>55</v>
      </c>
      <c r="D1145" t="s">
        <v>58</v>
      </c>
      <c r="E1145" t="str">
        <f t="shared" si="17"/>
        <v>4113824Average Per Device100% Cycling</v>
      </c>
      <c r="F1145">
        <v>1.194347</v>
      </c>
      <c r="G1145">
        <v>1.1466730000000001</v>
      </c>
      <c r="H1145">
        <v>1.094144</v>
      </c>
      <c r="I1145">
        <v>74.054649999999995</v>
      </c>
      <c r="J1145">
        <v>-0.17151949999999999</v>
      </c>
      <c r="K1145">
        <v>-9.8350699999999999E-2</v>
      </c>
      <c r="L1145" s="1">
        <v>-4.7674300000000003E-2</v>
      </c>
      <c r="M1145" s="1">
        <v>3.0021000000000002E-3</v>
      </c>
      <c r="N1145">
        <v>7.61709E-2</v>
      </c>
      <c r="O1145">
        <v>-0.22404850000000001</v>
      </c>
      <c r="P1145">
        <v>-0.15087970000000001</v>
      </c>
      <c r="Q1145">
        <v>-0.1002033</v>
      </c>
      <c r="R1145">
        <v>-4.9526800000000003E-2</v>
      </c>
      <c r="S1145">
        <v>2.36419E-2</v>
      </c>
    </row>
    <row r="1146" spans="1:19">
      <c r="A1146" s="12">
        <v>41138</v>
      </c>
      <c r="B1146" s="14">
        <v>24</v>
      </c>
      <c r="C1146" t="s">
        <v>55</v>
      </c>
      <c r="D1146" t="s">
        <v>57</v>
      </c>
      <c r="E1146" t="str">
        <f t="shared" si="17"/>
        <v>4113824Average Per Device50% Cycling</v>
      </c>
      <c r="F1146">
        <v>1.3831819999999999</v>
      </c>
      <c r="G1146">
        <v>1.322905</v>
      </c>
      <c r="H1146">
        <v>1.351658</v>
      </c>
      <c r="I1146">
        <v>74.49194</v>
      </c>
      <c r="J1146">
        <v>-0.20122329999999999</v>
      </c>
      <c r="K1146">
        <v>-0.1179513</v>
      </c>
      <c r="L1146" s="1">
        <v>-6.0277299999999999E-2</v>
      </c>
      <c r="M1146" s="1">
        <v>-2.6034000000000001E-3</v>
      </c>
      <c r="N1146">
        <v>8.0668599999999993E-2</v>
      </c>
      <c r="O1146">
        <v>-0.1724705</v>
      </c>
      <c r="P1146">
        <v>-8.91985E-2</v>
      </c>
      <c r="Q1146">
        <v>-3.1524499999999997E-2</v>
      </c>
      <c r="R1146">
        <v>2.61494E-2</v>
      </c>
      <c r="S1146">
        <v>0.1094214</v>
      </c>
    </row>
    <row r="1147" spans="1:19">
      <c r="A1147" s="12">
        <v>41138</v>
      </c>
      <c r="B1147" s="14">
        <v>24</v>
      </c>
      <c r="C1147" t="s">
        <v>55</v>
      </c>
      <c r="D1147" t="s">
        <v>52</v>
      </c>
      <c r="E1147" t="str">
        <f t="shared" si="17"/>
        <v>4113824Average Per DeviceAll</v>
      </c>
      <c r="F1147">
        <v>1.2830999999999999</v>
      </c>
      <c r="G1147">
        <v>1.2295020000000001</v>
      </c>
      <c r="H1147">
        <v>1.2151749999999999</v>
      </c>
      <c r="I1147">
        <v>74.260170000000002</v>
      </c>
      <c r="J1147">
        <v>-0.18548029999999999</v>
      </c>
      <c r="K1147">
        <v>-0.10756300000000001</v>
      </c>
      <c r="L1147" s="1">
        <v>-5.3597699999999998E-2</v>
      </c>
      <c r="M1147" s="1">
        <v>3.6749999999999999E-4</v>
      </c>
      <c r="N1147">
        <v>7.8284800000000002E-2</v>
      </c>
      <c r="O1147">
        <v>-0.19980680000000001</v>
      </c>
      <c r="P1147">
        <v>-0.1218895</v>
      </c>
      <c r="Q1147">
        <v>-6.7924300000000007E-2</v>
      </c>
      <c r="R1147">
        <v>-1.3958999999999999E-2</v>
      </c>
      <c r="S1147">
        <v>6.3958299999999996E-2</v>
      </c>
    </row>
    <row r="1148" spans="1:19">
      <c r="A1148" s="12">
        <v>41138</v>
      </c>
      <c r="B1148" s="14">
        <v>24</v>
      </c>
      <c r="C1148" t="s">
        <v>54</v>
      </c>
      <c r="D1148" t="s">
        <v>58</v>
      </c>
      <c r="E1148" t="str">
        <f t="shared" si="17"/>
        <v>4113824Average Per Premise100% Cycling</v>
      </c>
      <c r="F1148">
        <v>1.4137420000000001</v>
      </c>
      <c r="G1148">
        <v>1.35731</v>
      </c>
      <c r="H1148">
        <v>1.2951319999999999</v>
      </c>
      <c r="I1148">
        <v>74.054649999999995</v>
      </c>
      <c r="J1148">
        <v>-0.18027689999999999</v>
      </c>
      <c r="K1148">
        <v>-0.1071082</v>
      </c>
      <c r="L1148" s="1">
        <v>-5.6431799999999997E-2</v>
      </c>
      <c r="M1148" s="1">
        <v>-5.7552999999999997E-3</v>
      </c>
      <c r="N1148">
        <v>6.7413399999999998E-2</v>
      </c>
      <c r="O1148">
        <v>-0.24245520000000001</v>
      </c>
      <c r="P1148">
        <v>-0.16928650000000001</v>
      </c>
      <c r="Q1148">
        <v>-0.11860999999999999</v>
      </c>
      <c r="R1148">
        <v>-6.7933599999999997E-2</v>
      </c>
      <c r="S1148">
        <v>5.2351999999999997E-3</v>
      </c>
    </row>
    <row r="1149" spans="1:19">
      <c r="A1149" s="12">
        <v>41138</v>
      </c>
      <c r="B1149" s="14">
        <v>24</v>
      </c>
      <c r="C1149" t="s">
        <v>54</v>
      </c>
      <c r="D1149" t="s">
        <v>57</v>
      </c>
      <c r="E1149" t="str">
        <f t="shared" si="17"/>
        <v>4113824Average Per Premise50% Cycling</v>
      </c>
      <c r="F1149">
        <v>1.61107</v>
      </c>
      <c r="G1149">
        <v>1.540861</v>
      </c>
      <c r="H1149">
        <v>1.5743510000000001</v>
      </c>
      <c r="I1149">
        <v>74.49194</v>
      </c>
      <c r="J1149">
        <v>-0.21115439999999999</v>
      </c>
      <c r="K1149">
        <v>-0.12788240000000001</v>
      </c>
      <c r="L1149" s="1">
        <v>-7.0208400000000004E-2</v>
      </c>
      <c r="M1149" s="1">
        <v>-1.2534500000000001E-2</v>
      </c>
      <c r="N1149">
        <v>7.0737499999999995E-2</v>
      </c>
      <c r="O1149">
        <v>-0.1776645</v>
      </c>
      <c r="P1149">
        <v>-9.4392400000000001E-2</v>
      </c>
      <c r="Q1149">
        <v>-3.6718500000000001E-2</v>
      </c>
      <c r="R1149">
        <v>2.0955499999999998E-2</v>
      </c>
      <c r="S1149">
        <v>0.1042275</v>
      </c>
    </row>
    <row r="1150" spans="1:19">
      <c r="A1150" s="12">
        <v>41138</v>
      </c>
      <c r="B1150" s="14">
        <v>24</v>
      </c>
      <c r="C1150" t="s">
        <v>54</v>
      </c>
      <c r="D1150" t="s">
        <v>52</v>
      </c>
      <c r="E1150" t="str">
        <f t="shared" si="17"/>
        <v>4113824Average Per PremiseAll</v>
      </c>
      <c r="F1150">
        <v>1.506486</v>
      </c>
      <c r="G1150">
        <v>1.4435789999999999</v>
      </c>
      <c r="H1150">
        <v>1.4263650000000001</v>
      </c>
      <c r="I1150">
        <v>74.260170000000002</v>
      </c>
      <c r="J1150">
        <v>-0.1947894</v>
      </c>
      <c r="K1150">
        <v>-0.11687210000000001</v>
      </c>
      <c r="L1150" s="1">
        <v>-6.2906799999999999E-2</v>
      </c>
      <c r="M1150" s="1">
        <v>-8.9414999999999998E-3</v>
      </c>
      <c r="N1150">
        <v>6.8975800000000004E-2</v>
      </c>
      <c r="O1150">
        <v>-0.21200359999999999</v>
      </c>
      <c r="P1150">
        <v>-0.13408629999999999</v>
      </c>
      <c r="Q1150">
        <v>-8.0120999999999998E-2</v>
      </c>
      <c r="R1150">
        <v>-2.61557E-2</v>
      </c>
      <c r="S1150">
        <v>5.1761599999999998E-2</v>
      </c>
    </row>
    <row r="1151" spans="1:19">
      <c r="A1151" s="12">
        <v>41138</v>
      </c>
      <c r="B1151" s="14">
        <v>24</v>
      </c>
      <c r="C1151" t="s">
        <v>56</v>
      </c>
      <c r="D1151" t="s">
        <v>58</v>
      </c>
      <c r="E1151" t="str">
        <f t="shared" si="17"/>
        <v>4113824Average Per Ton100% Cycling</v>
      </c>
      <c r="F1151">
        <v>0.33027580000000001</v>
      </c>
      <c r="G1151">
        <v>0.3170924</v>
      </c>
      <c r="H1151">
        <v>0.30256640000000001</v>
      </c>
      <c r="I1151">
        <v>74.054649999999995</v>
      </c>
      <c r="J1151">
        <v>-0.1370286</v>
      </c>
      <c r="K1151">
        <v>-6.3859899999999997E-2</v>
      </c>
      <c r="L1151" s="1">
        <v>-1.3183500000000001E-2</v>
      </c>
      <c r="M1151" s="1">
        <v>3.7492999999999999E-2</v>
      </c>
      <c r="N1151">
        <v>0.1106617</v>
      </c>
      <c r="O1151">
        <v>-0.15155460000000001</v>
      </c>
      <c r="P1151">
        <v>-7.8385899999999994E-2</v>
      </c>
      <c r="Q1151">
        <v>-2.7709500000000001E-2</v>
      </c>
      <c r="R1151">
        <v>2.2967000000000001E-2</v>
      </c>
      <c r="S1151">
        <v>9.6135700000000004E-2</v>
      </c>
    </row>
    <row r="1152" spans="1:19">
      <c r="A1152" s="12">
        <v>41138</v>
      </c>
      <c r="B1152" s="14">
        <v>24</v>
      </c>
      <c r="C1152" t="s">
        <v>56</v>
      </c>
      <c r="D1152" t="s">
        <v>57</v>
      </c>
      <c r="E1152" t="str">
        <f t="shared" si="17"/>
        <v>4113824Average Per Ton50% Cycling</v>
      </c>
      <c r="F1152">
        <v>0.3984917</v>
      </c>
      <c r="G1152">
        <v>0.38112590000000002</v>
      </c>
      <c r="H1152">
        <v>0.38940950000000002</v>
      </c>
      <c r="I1152">
        <v>74.49194</v>
      </c>
      <c r="J1152">
        <v>-0.1583118</v>
      </c>
      <c r="K1152">
        <v>-7.5039700000000001E-2</v>
      </c>
      <c r="L1152" s="1">
        <v>-1.7365800000000001E-2</v>
      </c>
      <c r="M1152" s="1">
        <v>4.0308200000000002E-2</v>
      </c>
      <c r="N1152">
        <v>0.1235802</v>
      </c>
      <c r="O1152">
        <v>-0.1500282</v>
      </c>
      <c r="P1152">
        <v>-6.6756099999999999E-2</v>
      </c>
      <c r="Q1152">
        <v>-9.0822000000000003E-3</v>
      </c>
      <c r="R1152">
        <v>4.8591799999999997E-2</v>
      </c>
      <c r="S1152">
        <v>0.1318638</v>
      </c>
    </row>
    <row r="1153" spans="1:19">
      <c r="A1153" s="12">
        <v>41138</v>
      </c>
      <c r="B1153" s="14">
        <v>24</v>
      </c>
      <c r="C1153" t="s">
        <v>56</v>
      </c>
      <c r="D1153" t="s">
        <v>52</v>
      </c>
      <c r="E1153" t="str">
        <f t="shared" si="17"/>
        <v>4113824Average Per TonAll</v>
      </c>
      <c r="F1153">
        <v>0.36233729999999997</v>
      </c>
      <c r="G1153">
        <v>0.3471881</v>
      </c>
      <c r="H1153">
        <v>0.34338259999999998</v>
      </c>
      <c r="I1153">
        <v>74.260170000000002</v>
      </c>
      <c r="J1153">
        <v>-0.14703169999999999</v>
      </c>
      <c r="K1153">
        <v>-6.9114400000000006E-2</v>
      </c>
      <c r="L1153" s="1">
        <v>-1.51492E-2</v>
      </c>
      <c r="M1153" s="1">
        <v>3.8816099999999999E-2</v>
      </c>
      <c r="N1153">
        <v>0.1167334</v>
      </c>
      <c r="O1153">
        <v>-0.1508372</v>
      </c>
      <c r="P1153">
        <v>-7.2919899999999996E-2</v>
      </c>
      <c r="Q1153">
        <v>-1.8954599999999999E-2</v>
      </c>
      <c r="R1153">
        <v>3.5010600000000003E-2</v>
      </c>
      <c r="S1153">
        <v>0.1129279</v>
      </c>
    </row>
    <row r="1154" spans="1:19">
      <c r="A1154" s="12">
        <v>41129</v>
      </c>
      <c r="B1154" s="14">
        <v>1</v>
      </c>
      <c r="C1154" t="s">
        <v>63</v>
      </c>
      <c r="D1154" t="s">
        <v>58</v>
      </c>
      <c r="E1154" t="str">
        <f t="shared" si="17"/>
        <v>411291Aggregate100% Cycling</v>
      </c>
      <c r="F1154">
        <v>10.47125</v>
      </c>
      <c r="G1154">
        <v>10.82071</v>
      </c>
      <c r="H1154">
        <v>11.04077</v>
      </c>
      <c r="I1154">
        <v>69.576279999999997</v>
      </c>
      <c r="J1154">
        <v>-0.66610530000000001</v>
      </c>
      <c r="K1154">
        <v>-6.6105200000000003E-2</v>
      </c>
      <c r="L1154" s="1">
        <v>0.34945310000000002</v>
      </c>
      <c r="M1154" s="1">
        <v>0.76501129999999995</v>
      </c>
      <c r="N1154">
        <v>1.365011</v>
      </c>
      <c r="O1154">
        <v>-0.4460462</v>
      </c>
      <c r="P1154">
        <v>0.1539539</v>
      </c>
      <c r="Q1154">
        <v>0.56951220000000002</v>
      </c>
      <c r="R1154">
        <v>0.98507040000000001</v>
      </c>
      <c r="S1154">
        <v>1.5850709999999999</v>
      </c>
    </row>
    <row r="1155" spans="1:19">
      <c r="A1155" s="12">
        <v>41129</v>
      </c>
      <c r="B1155" s="14">
        <v>1</v>
      </c>
      <c r="C1155" t="s">
        <v>63</v>
      </c>
      <c r="D1155" t="s">
        <v>57</v>
      </c>
      <c r="E1155" t="str">
        <f t="shared" ref="E1155:E1218" si="18">CONCATENATE(A1155,B1155,C1155,D1155)</f>
        <v>411291Aggregate50% Cycling</v>
      </c>
      <c r="F1155">
        <v>9.7882599999999993</v>
      </c>
      <c r="G1155">
        <v>10.576510000000001</v>
      </c>
      <c r="H1155">
        <v>9.9780189999999997</v>
      </c>
      <c r="I1155">
        <v>69.705740000000006</v>
      </c>
      <c r="J1155">
        <v>-0.2164151</v>
      </c>
      <c r="K1155">
        <v>0.37714950000000003</v>
      </c>
      <c r="L1155" s="1">
        <v>0.78825049999999997</v>
      </c>
      <c r="M1155" s="1">
        <v>1.199352</v>
      </c>
      <c r="N1155">
        <v>1.792916</v>
      </c>
      <c r="O1155">
        <v>-0.81490750000000001</v>
      </c>
      <c r="P1155">
        <v>-0.22134290000000001</v>
      </c>
      <c r="Q1155">
        <v>0.18975819999999999</v>
      </c>
      <c r="R1155">
        <v>0.60085920000000004</v>
      </c>
      <c r="S1155">
        <v>1.1944239999999999</v>
      </c>
    </row>
    <row r="1156" spans="1:19">
      <c r="A1156" s="12">
        <v>41129</v>
      </c>
      <c r="B1156" s="14">
        <v>1</v>
      </c>
      <c r="C1156" t="s">
        <v>63</v>
      </c>
      <c r="D1156" t="s">
        <v>52</v>
      </c>
      <c r="E1156" t="str">
        <f t="shared" si="18"/>
        <v>411291AggregateAll</v>
      </c>
      <c r="F1156">
        <v>20.26559</v>
      </c>
      <c r="G1156">
        <v>21.40774</v>
      </c>
      <c r="H1156">
        <v>21.022040000000001</v>
      </c>
      <c r="I1156">
        <v>69.637129999999999</v>
      </c>
      <c r="J1156">
        <v>-0.87917219999999996</v>
      </c>
      <c r="K1156">
        <v>0.31504110000000002</v>
      </c>
      <c r="L1156" s="1">
        <v>1.14215</v>
      </c>
      <c r="M1156" s="1">
        <v>1.969258</v>
      </c>
      <c r="N1156">
        <v>3.1634709999999999</v>
      </c>
      <c r="O1156">
        <v>-1.2648710000000001</v>
      </c>
      <c r="P1156">
        <v>-7.0657300000000006E-2</v>
      </c>
      <c r="Q1156">
        <v>0.75645119999999999</v>
      </c>
      <c r="R1156">
        <v>1.5835600000000001</v>
      </c>
      <c r="S1156">
        <v>2.7777729999999998</v>
      </c>
    </row>
    <row r="1157" spans="1:19">
      <c r="A1157" s="12">
        <v>41129</v>
      </c>
      <c r="B1157" s="14">
        <v>1</v>
      </c>
      <c r="C1157" t="s">
        <v>55</v>
      </c>
      <c r="D1157" t="s">
        <v>58</v>
      </c>
      <c r="E1157" t="str">
        <f t="shared" si="18"/>
        <v>411291Average Per Device100% Cycling</v>
      </c>
      <c r="F1157">
        <v>0.72214290000000003</v>
      </c>
      <c r="G1157">
        <v>0.74624270000000004</v>
      </c>
      <c r="H1157">
        <v>0.76141890000000001</v>
      </c>
      <c r="I1157">
        <v>69.576279999999997</v>
      </c>
      <c r="J1157">
        <v>-5.8803000000000001E-2</v>
      </c>
      <c r="K1157">
        <v>-9.8233999999999995E-3</v>
      </c>
      <c r="L1157" s="1">
        <v>2.4099800000000001E-2</v>
      </c>
      <c r="M1157" s="1">
        <v>5.8022900000000002E-2</v>
      </c>
      <c r="N1157">
        <v>0.1070025</v>
      </c>
      <c r="O1157">
        <v>-4.3626699999999997E-2</v>
      </c>
      <c r="P1157">
        <v>5.3528999999999998E-3</v>
      </c>
      <c r="Q1157">
        <v>3.9275999999999998E-2</v>
      </c>
      <c r="R1157">
        <v>7.3199100000000003E-2</v>
      </c>
      <c r="S1157">
        <v>0.1221787</v>
      </c>
    </row>
    <row r="1158" spans="1:19">
      <c r="A1158" s="12">
        <v>41129</v>
      </c>
      <c r="B1158" s="14">
        <v>1</v>
      </c>
      <c r="C1158" t="s">
        <v>55</v>
      </c>
      <c r="D1158" t="s">
        <v>57</v>
      </c>
      <c r="E1158" t="str">
        <f t="shared" si="18"/>
        <v>411291Average Per Device50% Cycling</v>
      </c>
      <c r="F1158">
        <v>0.78701080000000001</v>
      </c>
      <c r="G1158">
        <v>0.8503889</v>
      </c>
      <c r="H1158">
        <v>0.80226810000000004</v>
      </c>
      <c r="I1158">
        <v>69.705740000000006</v>
      </c>
      <c r="J1158">
        <v>-3.0709299999999998E-2</v>
      </c>
      <c r="K1158">
        <v>2.4878299999999999E-2</v>
      </c>
      <c r="L1158" s="1">
        <v>6.3378100000000007E-2</v>
      </c>
      <c r="M1158" s="1">
        <v>0.10187789999999999</v>
      </c>
      <c r="N1158">
        <v>0.15746550000000001</v>
      </c>
      <c r="O1158">
        <v>-7.8830200000000003E-2</v>
      </c>
      <c r="P1158">
        <v>-2.3242599999999999E-2</v>
      </c>
      <c r="Q1158">
        <v>1.52572E-2</v>
      </c>
      <c r="R1158">
        <v>5.3757100000000002E-2</v>
      </c>
      <c r="S1158">
        <v>0.1093447</v>
      </c>
    </row>
    <row r="1159" spans="1:19">
      <c r="A1159" s="12">
        <v>41129</v>
      </c>
      <c r="B1159" s="14">
        <v>1</v>
      </c>
      <c r="C1159" t="s">
        <v>55</v>
      </c>
      <c r="D1159" t="s">
        <v>52</v>
      </c>
      <c r="E1159" t="str">
        <f t="shared" si="18"/>
        <v>411291Average Per DeviceAll</v>
      </c>
      <c r="F1159">
        <v>0.75263089999999999</v>
      </c>
      <c r="G1159">
        <v>0.79519139999999999</v>
      </c>
      <c r="H1159">
        <v>0.78061800000000003</v>
      </c>
      <c r="I1159">
        <v>69.637129999999999</v>
      </c>
      <c r="J1159">
        <v>-4.5599000000000001E-2</v>
      </c>
      <c r="K1159">
        <v>6.4863999999999998E-3</v>
      </c>
      <c r="L1159" s="1">
        <v>4.2560599999999997E-2</v>
      </c>
      <c r="M1159" s="1">
        <v>7.8634800000000005E-2</v>
      </c>
      <c r="N1159">
        <v>0.13072010000000001</v>
      </c>
      <c r="O1159">
        <v>-6.0172400000000001E-2</v>
      </c>
      <c r="P1159">
        <v>-8.0870000000000004E-3</v>
      </c>
      <c r="Q1159">
        <v>2.79872E-2</v>
      </c>
      <c r="R1159">
        <v>6.4061300000000002E-2</v>
      </c>
      <c r="S1159">
        <v>0.11614670000000001</v>
      </c>
    </row>
    <row r="1160" spans="1:19">
      <c r="A1160" s="12">
        <v>41129</v>
      </c>
      <c r="B1160" s="14">
        <v>1</v>
      </c>
      <c r="C1160" t="s">
        <v>54</v>
      </c>
      <c r="D1160" t="s">
        <v>58</v>
      </c>
      <c r="E1160" t="str">
        <f t="shared" si="18"/>
        <v>411291Average Per Premise100% Cycling</v>
      </c>
      <c r="F1160">
        <v>0.85479620000000001</v>
      </c>
      <c r="G1160">
        <v>0.88332299999999997</v>
      </c>
      <c r="H1160">
        <v>0.90128699999999995</v>
      </c>
      <c r="I1160">
        <v>69.576279999999997</v>
      </c>
      <c r="J1160">
        <v>-5.4375899999999998E-2</v>
      </c>
      <c r="K1160">
        <v>-5.3962999999999997E-3</v>
      </c>
      <c r="L1160" s="1">
        <v>2.8526800000000001E-2</v>
      </c>
      <c r="M1160" s="1">
        <v>6.2449900000000003E-2</v>
      </c>
      <c r="N1160">
        <v>0.1114295</v>
      </c>
      <c r="O1160">
        <v>-3.6411899999999997E-2</v>
      </c>
      <c r="P1160">
        <v>1.2567699999999999E-2</v>
      </c>
      <c r="Q1160">
        <v>4.6490799999999999E-2</v>
      </c>
      <c r="R1160">
        <v>8.0413899999999996E-2</v>
      </c>
      <c r="S1160">
        <v>0.12939349999999999</v>
      </c>
    </row>
    <row r="1161" spans="1:19">
      <c r="A1161" s="12">
        <v>41129</v>
      </c>
      <c r="B1161" s="14">
        <v>1</v>
      </c>
      <c r="C1161" t="s">
        <v>54</v>
      </c>
      <c r="D1161" t="s">
        <v>57</v>
      </c>
      <c r="E1161" t="str">
        <f t="shared" si="18"/>
        <v>411291Average Per Premise50% Cycling</v>
      </c>
      <c r="F1161">
        <v>0.91667540000000003</v>
      </c>
      <c r="G1161">
        <v>0.99049549999999997</v>
      </c>
      <c r="H1161">
        <v>0.93444640000000001</v>
      </c>
      <c r="I1161">
        <v>69.705740000000006</v>
      </c>
      <c r="J1161">
        <v>-2.0267400000000001E-2</v>
      </c>
      <c r="K1161">
        <v>3.5320200000000003E-2</v>
      </c>
      <c r="L1161" s="1">
        <v>7.38201E-2</v>
      </c>
      <c r="M1161" s="1">
        <v>0.1123199</v>
      </c>
      <c r="N1161">
        <v>0.16790749999999999</v>
      </c>
      <c r="O1161">
        <v>-7.6316499999999995E-2</v>
      </c>
      <c r="P1161">
        <v>-2.0728900000000001E-2</v>
      </c>
      <c r="Q1161">
        <v>1.7770899999999999E-2</v>
      </c>
      <c r="R1161">
        <v>5.6270800000000003E-2</v>
      </c>
      <c r="S1161">
        <v>0.1118584</v>
      </c>
    </row>
    <row r="1162" spans="1:19">
      <c r="A1162" s="12">
        <v>41129</v>
      </c>
      <c r="B1162" s="14">
        <v>1</v>
      </c>
      <c r="C1162" t="s">
        <v>54</v>
      </c>
      <c r="D1162" t="s">
        <v>52</v>
      </c>
      <c r="E1162" t="str">
        <f t="shared" si="18"/>
        <v>411291Average Per PremiseAll</v>
      </c>
      <c r="F1162">
        <v>0.88387950000000004</v>
      </c>
      <c r="G1162">
        <v>0.93369409999999997</v>
      </c>
      <c r="H1162">
        <v>0.91687189999999996</v>
      </c>
      <c r="I1162">
        <v>69.637129999999999</v>
      </c>
      <c r="J1162">
        <v>-3.8344900000000001E-2</v>
      </c>
      <c r="K1162">
        <v>1.3740499999999999E-2</v>
      </c>
      <c r="L1162" s="1">
        <v>4.9814600000000001E-2</v>
      </c>
      <c r="M1162" s="1">
        <v>8.5888800000000001E-2</v>
      </c>
      <c r="N1162">
        <v>0.13797419999999999</v>
      </c>
      <c r="O1162">
        <v>-5.5167099999999997E-2</v>
      </c>
      <c r="P1162">
        <v>-3.0817000000000002E-3</v>
      </c>
      <c r="Q1162">
        <v>3.2992500000000001E-2</v>
      </c>
      <c r="R1162">
        <v>6.9066600000000006E-2</v>
      </c>
      <c r="S1162">
        <v>0.121152</v>
      </c>
    </row>
    <row r="1163" spans="1:19">
      <c r="A1163" s="12">
        <v>41129</v>
      </c>
      <c r="B1163" s="14">
        <v>1</v>
      </c>
      <c r="C1163" t="s">
        <v>56</v>
      </c>
      <c r="D1163" t="s">
        <v>58</v>
      </c>
      <c r="E1163" t="str">
        <f t="shared" si="18"/>
        <v>411291Average Per Ton100% Cycling</v>
      </c>
      <c r="F1163">
        <v>0.19969600000000001</v>
      </c>
      <c r="G1163">
        <v>0.2063604</v>
      </c>
      <c r="H1163">
        <v>0.2105571</v>
      </c>
      <c r="I1163">
        <v>69.576279999999997</v>
      </c>
      <c r="J1163">
        <v>-7.6238299999999995E-2</v>
      </c>
      <c r="K1163">
        <v>-2.72587E-2</v>
      </c>
      <c r="L1163" s="1">
        <v>6.6644E-3</v>
      </c>
      <c r="M1163" s="1">
        <v>4.0587499999999999E-2</v>
      </c>
      <c r="N1163">
        <v>8.9567099999999997E-2</v>
      </c>
      <c r="O1163">
        <v>-7.2041599999999997E-2</v>
      </c>
      <c r="P1163">
        <v>-2.3061999999999999E-2</v>
      </c>
      <c r="Q1163">
        <v>1.08611E-2</v>
      </c>
      <c r="R1163">
        <v>4.4784200000000003E-2</v>
      </c>
      <c r="S1163">
        <v>9.3763799999999994E-2</v>
      </c>
    </row>
    <row r="1164" spans="1:19">
      <c r="A1164" s="12">
        <v>41129</v>
      </c>
      <c r="B1164" s="14">
        <v>1</v>
      </c>
      <c r="C1164" t="s">
        <v>56</v>
      </c>
      <c r="D1164" t="s">
        <v>57</v>
      </c>
      <c r="E1164" t="str">
        <f t="shared" si="18"/>
        <v>411291Average Per Ton50% Cycling</v>
      </c>
      <c r="F1164">
        <v>0.22673599999999999</v>
      </c>
      <c r="G1164">
        <v>0.24499509999999999</v>
      </c>
      <c r="H1164">
        <v>0.23113159999999999</v>
      </c>
      <c r="I1164">
        <v>69.705740000000006</v>
      </c>
      <c r="J1164">
        <v>-7.5828300000000001E-2</v>
      </c>
      <c r="K1164">
        <v>-2.02407E-2</v>
      </c>
      <c r="L1164" s="1">
        <v>1.82591E-2</v>
      </c>
      <c r="M1164" s="1">
        <v>5.6758900000000001E-2</v>
      </c>
      <c r="N1164">
        <v>0.1123465</v>
      </c>
      <c r="O1164">
        <v>-8.9691900000000005E-2</v>
      </c>
      <c r="P1164">
        <v>-3.4104200000000001E-2</v>
      </c>
      <c r="Q1164">
        <v>4.3956000000000004E-3</v>
      </c>
      <c r="R1164">
        <v>4.28954E-2</v>
      </c>
      <c r="S1164">
        <v>9.8483000000000001E-2</v>
      </c>
    </row>
    <row r="1165" spans="1:19">
      <c r="A1165" s="12">
        <v>41129</v>
      </c>
      <c r="B1165" s="14">
        <v>1</v>
      </c>
      <c r="C1165" t="s">
        <v>56</v>
      </c>
      <c r="D1165" t="s">
        <v>52</v>
      </c>
      <c r="E1165" t="str">
        <f t="shared" si="18"/>
        <v>411291Average Per TonAll</v>
      </c>
      <c r="F1165">
        <v>0.2124048</v>
      </c>
      <c r="G1165">
        <v>0.22451869999999999</v>
      </c>
      <c r="H1165">
        <v>0.22022710000000001</v>
      </c>
      <c r="I1165">
        <v>69.637129999999999</v>
      </c>
      <c r="J1165">
        <v>-7.6045600000000005E-2</v>
      </c>
      <c r="K1165">
        <v>-2.39603E-2</v>
      </c>
      <c r="L1165" s="1">
        <v>1.21139E-2</v>
      </c>
      <c r="M1165" s="1">
        <v>4.8188099999999998E-2</v>
      </c>
      <c r="N1165">
        <v>0.1002734</v>
      </c>
      <c r="O1165">
        <v>-8.0337199999999998E-2</v>
      </c>
      <c r="P1165">
        <v>-2.82519E-2</v>
      </c>
      <c r="Q1165">
        <v>7.8223000000000008E-3</v>
      </c>
      <c r="R1165">
        <v>4.3896499999999998E-2</v>
      </c>
      <c r="S1165">
        <v>9.5981800000000006E-2</v>
      </c>
    </row>
    <row r="1166" spans="1:19">
      <c r="A1166" s="12">
        <v>41129</v>
      </c>
      <c r="B1166" s="14">
        <v>2</v>
      </c>
      <c r="C1166" t="s">
        <v>63</v>
      </c>
      <c r="D1166" t="s">
        <v>58</v>
      </c>
      <c r="E1166" t="str">
        <f t="shared" si="18"/>
        <v>411292Aggregate100% Cycling</v>
      </c>
      <c r="F1166">
        <v>8.9720829999999996</v>
      </c>
      <c r="G1166">
        <v>9.4332879999999992</v>
      </c>
      <c r="H1166">
        <v>9.6251309999999997</v>
      </c>
      <c r="I1166">
        <v>68.764870000000002</v>
      </c>
      <c r="J1166">
        <v>-0.4342723</v>
      </c>
      <c r="K1166">
        <v>9.4783000000000006E-2</v>
      </c>
      <c r="L1166" s="1">
        <v>0.46120509999999998</v>
      </c>
      <c r="M1166" s="1">
        <v>0.82762720000000001</v>
      </c>
      <c r="N1166">
        <v>1.3566819999999999</v>
      </c>
      <c r="O1166">
        <v>-0.2424287</v>
      </c>
      <c r="P1166">
        <v>0.28662660000000001</v>
      </c>
      <c r="Q1166">
        <v>0.65304870000000004</v>
      </c>
      <c r="R1166">
        <v>1.019471</v>
      </c>
      <c r="S1166">
        <v>1.5485260000000001</v>
      </c>
    </row>
    <row r="1167" spans="1:19">
      <c r="A1167" s="12">
        <v>41129</v>
      </c>
      <c r="B1167" s="14">
        <v>2</v>
      </c>
      <c r="C1167" t="s">
        <v>63</v>
      </c>
      <c r="D1167" t="s">
        <v>57</v>
      </c>
      <c r="E1167" t="str">
        <f t="shared" si="18"/>
        <v>411292Aggregate50% Cycling</v>
      </c>
      <c r="F1167">
        <v>8.4707830000000008</v>
      </c>
      <c r="G1167">
        <v>8.7927510000000009</v>
      </c>
      <c r="H1167">
        <v>8.2951969999999999</v>
      </c>
      <c r="I1167">
        <v>68.989639999999994</v>
      </c>
      <c r="J1167">
        <v>-0.55422930000000004</v>
      </c>
      <c r="K1167">
        <v>-3.6564600000000003E-2</v>
      </c>
      <c r="L1167" s="1">
        <v>0.32196839999999999</v>
      </c>
      <c r="M1167" s="1">
        <v>0.68050140000000003</v>
      </c>
      <c r="N1167">
        <v>1.1981660000000001</v>
      </c>
      <c r="O1167">
        <v>-1.0517840000000001</v>
      </c>
      <c r="P1167">
        <v>-0.53411909999999996</v>
      </c>
      <c r="Q1167">
        <v>-0.17558609999999999</v>
      </c>
      <c r="R1167">
        <v>0.1829469</v>
      </c>
      <c r="S1167">
        <v>0.7006116</v>
      </c>
    </row>
    <row r="1168" spans="1:19">
      <c r="A1168" s="12">
        <v>41129</v>
      </c>
      <c r="B1168" s="14">
        <v>2</v>
      </c>
      <c r="C1168" t="s">
        <v>63</v>
      </c>
      <c r="D1168" t="s">
        <v>52</v>
      </c>
      <c r="E1168" t="str">
        <f t="shared" si="18"/>
        <v>411292AggregateAll</v>
      </c>
      <c r="F1168">
        <v>17.448840000000001</v>
      </c>
      <c r="G1168">
        <v>18.231280000000002</v>
      </c>
      <c r="H1168">
        <v>17.919460000000001</v>
      </c>
      <c r="I1168">
        <v>68.870509999999996</v>
      </c>
      <c r="J1168">
        <v>-0.99011669999999996</v>
      </c>
      <c r="K1168">
        <v>5.7122699999999998E-2</v>
      </c>
      <c r="L1168" s="1">
        <v>0.78243759999999996</v>
      </c>
      <c r="M1168" s="1">
        <v>1.507752</v>
      </c>
      <c r="N1168">
        <v>2.5549919999999999</v>
      </c>
      <c r="O1168">
        <v>-1.301939</v>
      </c>
      <c r="P1168">
        <v>-0.25469930000000002</v>
      </c>
      <c r="Q1168">
        <v>0.47061550000000002</v>
      </c>
      <c r="R1168">
        <v>1.1959299999999999</v>
      </c>
      <c r="S1168">
        <v>2.2431700000000001</v>
      </c>
    </row>
    <row r="1169" spans="1:19">
      <c r="A1169" s="12">
        <v>41129</v>
      </c>
      <c r="B1169" s="14">
        <v>2</v>
      </c>
      <c r="C1169" t="s">
        <v>55</v>
      </c>
      <c r="D1169" t="s">
        <v>58</v>
      </c>
      <c r="E1169" t="str">
        <f t="shared" si="18"/>
        <v>411292Average Per Device100% Cycling</v>
      </c>
      <c r="F1169">
        <v>0.61875360000000001</v>
      </c>
      <c r="G1169">
        <v>0.65056029999999998</v>
      </c>
      <c r="H1169">
        <v>0.66379060000000001</v>
      </c>
      <c r="I1169">
        <v>68.764870000000002</v>
      </c>
      <c r="J1169">
        <v>-4.1293499999999997E-2</v>
      </c>
      <c r="K1169">
        <v>1.8947E-3</v>
      </c>
      <c r="L1169" s="1">
        <v>3.18067E-2</v>
      </c>
      <c r="M1169" s="1">
        <v>6.1718700000000001E-2</v>
      </c>
      <c r="N1169">
        <v>0.1049069</v>
      </c>
      <c r="O1169">
        <v>-2.8063100000000001E-2</v>
      </c>
      <c r="P1169">
        <v>1.5125100000000001E-2</v>
      </c>
      <c r="Q1169">
        <v>4.5037099999999997E-2</v>
      </c>
      <c r="R1169">
        <v>7.4949100000000005E-2</v>
      </c>
      <c r="S1169">
        <v>0.1181373</v>
      </c>
    </row>
    <row r="1170" spans="1:19">
      <c r="A1170" s="12">
        <v>41129</v>
      </c>
      <c r="B1170" s="14">
        <v>2</v>
      </c>
      <c r="C1170" t="s">
        <v>55</v>
      </c>
      <c r="D1170" t="s">
        <v>57</v>
      </c>
      <c r="E1170" t="str">
        <f t="shared" si="18"/>
        <v>411292Average Per Device50% Cycling</v>
      </c>
      <c r="F1170">
        <v>0.68108089999999999</v>
      </c>
      <c r="G1170">
        <v>0.70696840000000005</v>
      </c>
      <c r="H1170">
        <v>0.66696319999999998</v>
      </c>
      <c r="I1170">
        <v>68.989639999999994</v>
      </c>
      <c r="J1170">
        <v>-5.6168900000000001E-2</v>
      </c>
      <c r="K1170">
        <v>-7.6893999999999999E-3</v>
      </c>
      <c r="L1170" s="1">
        <v>2.5887400000000001E-2</v>
      </c>
      <c r="M1170" s="1">
        <v>5.9464200000000002E-2</v>
      </c>
      <c r="N1170">
        <v>0.10794380000000001</v>
      </c>
      <c r="O1170">
        <v>-9.6174099999999998E-2</v>
      </c>
      <c r="P1170">
        <v>-4.7694500000000001E-2</v>
      </c>
      <c r="Q1170">
        <v>-1.41177E-2</v>
      </c>
      <c r="R1170">
        <v>1.94591E-2</v>
      </c>
      <c r="S1170">
        <v>6.7938600000000002E-2</v>
      </c>
    </row>
    <row r="1171" spans="1:19">
      <c r="A1171" s="12">
        <v>41129</v>
      </c>
      <c r="B1171" s="14">
        <v>2</v>
      </c>
      <c r="C1171" t="s">
        <v>55</v>
      </c>
      <c r="D1171" t="s">
        <v>52</v>
      </c>
      <c r="E1171" t="str">
        <f t="shared" si="18"/>
        <v>411292Average Per DeviceAll</v>
      </c>
      <c r="F1171">
        <v>0.64804740000000005</v>
      </c>
      <c r="G1171">
        <v>0.67707200000000001</v>
      </c>
      <c r="H1171">
        <v>0.66528180000000003</v>
      </c>
      <c r="I1171">
        <v>68.870509999999996</v>
      </c>
      <c r="J1171">
        <v>-4.8284899999999999E-2</v>
      </c>
      <c r="K1171">
        <v>-2.6097999999999998E-3</v>
      </c>
      <c r="L1171" s="1">
        <v>2.9024600000000001E-2</v>
      </c>
      <c r="M1171" s="1">
        <v>6.0659100000000001E-2</v>
      </c>
      <c r="N1171">
        <v>0.1063342</v>
      </c>
      <c r="O1171">
        <v>-6.0075299999999998E-2</v>
      </c>
      <c r="P1171">
        <v>-1.4400100000000001E-2</v>
      </c>
      <c r="Q1171">
        <v>1.7234300000000001E-2</v>
      </c>
      <c r="R1171">
        <v>4.8868799999999997E-2</v>
      </c>
      <c r="S1171">
        <v>9.45439E-2</v>
      </c>
    </row>
    <row r="1172" spans="1:19">
      <c r="A1172" s="12">
        <v>41129</v>
      </c>
      <c r="B1172" s="14">
        <v>2</v>
      </c>
      <c r="C1172" t="s">
        <v>54</v>
      </c>
      <c r="D1172" t="s">
        <v>58</v>
      </c>
      <c r="E1172" t="str">
        <f t="shared" si="18"/>
        <v>411292Average Per Premise100% Cycling</v>
      </c>
      <c r="F1172">
        <v>0.73241489999999998</v>
      </c>
      <c r="G1172">
        <v>0.77006430000000003</v>
      </c>
      <c r="H1172">
        <v>0.78572500000000001</v>
      </c>
      <c r="I1172">
        <v>68.764870000000002</v>
      </c>
      <c r="J1172">
        <v>-3.5450799999999998E-2</v>
      </c>
      <c r="K1172">
        <v>7.7374000000000002E-3</v>
      </c>
      <c r="L1172" s="1">
        <v>3.76494E-2</v>
      </c>
      <c r="M1172" s="1">
        <v>6.7561399999999994E-2</v>
      </c>
      <c r="N1172">
        <v>0.1107496</v>
      </c>
      <c r="O1172">
        <v>-1.9790100000000001E-2</v>
      </c>
      <c r="P1172">
        <v>2.3398100000000002E-2</v>
      </c>
      <c r="Q1172">
        <v>5.3310099999999999E-2</v>
      </c>
      <c r="R1172">
        <v>8.3222099999999993E-2</v>
      </c>
      <c r="S1172">
        <v>0.1264103</v>
      </c>
    </row>
    <row r="1173" spans="1:19">
      <c r="A1173" s="12">
        <v>41129</v>
      </c>
      <c r="B1173" s="14">
        <v>2</v>
      </c>
      <c r="C1173" t="s">
        <v>54</v>
      </c>
      <c r="D1173" t="s">
        <v>57</v>
      </c>
      <c r="E1173" t="str">
        <f t="shared" si="18"/>
        <v>411292Average Per Premise50% Cycling</v>
      </c>
      <c r="F1173">
        <v>0.79329300000000003</v>
      </c>
      <c r="G1173">
        <v>0.82344550000000005</v>
      </c>
      <c r="H1173">
        <v>0.77684929999999996</v>
      </c>
      <c r="I1173">
        <v>68.989639999999994</v>
      </c>
      <c r="J1173">
        <v>-5.1903900000000003E-2</v>
      </c>
      <c r="K1173">
        <v>-3.4242999999999999E-3</v>
      </c>
      <c r="L1173" s="1">
        <v>3.0152499999999999E-2</v>
      </c>
      <c r="M1173" s="1">
        <v>6.3729300000000003E-2</v>
      </c>
      <c r="N1173">
        <v>0.1122089</v>
      </c>
      <c r="O1173">
        <v>-9.8500099999999993E-2</v>
      </c>
      <c r="P1173">
        <v>-5.0020500000000002E-2</v>
      </c>
      <c r="Q1173">
        <v>-1.6443699999999999E-2</v>
      </c>
      <c r="R1173">
        <v>1.7133099999999998E-2</v>
      </c>
      <c r="S1173">
        <v>6.5612599999999993E-2</v>
      </c>
    </row>
    <row r="1174" spans="1:19">
      <c r="A1174" s="12">
        <v>41129</v>
      </c>
      <c r="B1174" s="14">
        <v>2</v>
      </c>
      <c r="C1174" t="s">
        <v>54</v>
      </c>
      <c r="D1174" t="s">
        <v>52</v>
      </c>
      <c r="E1174" t="str">
        <f t="shared" si="18"/>
        <v>411292Average Per PremiseAll</v>
      </c>
      <c r="F1174">
        <v>0.76102760000000003</v>
      </c>
      <c r="G1174">
        <v>0.79515349999999996</v>
      </c>
      <c r="H1174">
        <v>0.78155339999999995</v>
      </c>
      <c r="I1174">
        <v>68.870509999999996</v>
      </c>
      <c r="J1174">
        <v>-4.3183699999999998E-2</v>
      </c>
      <c r="K1174">
        <v>2.4914E-3</v>
      </c>
      <c r="L1174" s="1">
        <v>3.4125900000000001E-2</v>
      </c>
      <c r="M1174" s="1">
        <v>6.5760299999999994E-2</v>
      </c>
      <c r="N1174">
        <v>0.1114354</v>
      </c>
      <c r="O1174">
        <v>-5.6783800000000002E-2</v>
      </c>
      <c r="P1174">
        <v>-1.1108700000000001E-2</v>
      </c>
      <c r="Q1174">
        <v>2.05258E-2</v>
      </c>
      <c r="R1174">
        <v>5.21603E-2</v>
      </c>
      <c r="S1174">
        <v>9.7835400000000003E-2</v>
      </c>
    </row>
    <row r="1175" spans="1:19">
      <c r="A1175" s="12">
        <v>41129</v>
      </c>
      <c r="B1175" s="14">
        <v>2</v>
      </c>
      <c r="C1175" t="s">
        <v>56</v>
      </c>
      <c r="D1175" t="s">
        <v>58</v>
      </c>
      <c r="E1175" t="str">
        <f t="shared" si="18"/>
        <v>411292Average Per Ton100% Cycling</v>
      </c>
      <c r="F1175">
        <v>0.17110549999999999</v>
      </c>
      <c r="G1175">
        <v>0.17990110000000001</v>
      </c>
      <c r="H1175">
        <v>0.18355969999999999</v>
      </c>
      <c r="I1175">
        <v>68.764870000000002</v>
      </c>
      <c r="J1175">
        <v>-6.4304600000000003E-2</v>
      </c>
      <c r="K1175">
        <v>-2.11164E-2</v>
      </c>
      <c r="L1175" s="1">
        <v>8.7956000000000006E-3</v>
      </c>
      <c r="M1175" s="1">
        <v>3.8707600000000002E-2</v>
      </c>
      <c r="N1175">
        <v>8.1895800000000005E-2</v>
      </c>
      <c r="O1175">
        <v>-6.0645999999999999E-2</v>
      </c>
      <c r="P1175">
        <v>-1.7457799999999999E-2</v>
      </c>
      <c r="Q1175">
        <v>1.24542E-2</v>
      </c>
      <c r="R1175">
        <v>4.23662E-2</v>
      </c>
      <c r="S1175">
        <v>8.5554400000000003E-2</v>
      </c>
    </row>
    <row r="1176" spans="1:19">
      <c r="A1176" s="12">
        <v>41129</v>
      </c>
      <c r="B1176" s="14">
        <v>2</v>
      </c>
      <c r="C1176" t="s">
        <v>56</v>
      </c>
      <c r="D1176" t="s">
        <v>57</v>
      </c>
      <c r="E1176" t="str">
        <f t="shared" si="18"/>
        <v>411292Average Per Ton50% Cycling</v>
      </c>
      <c r="F1176">
        <v>0.1962178</v>
      </c>
      <c r="G1176">
        <v>0.20367589999999999</v>
      </c>
      <c r="H1176">
        <v>0.1921505</v>
      </c>
      <c r="I1176">
        <v>68.989639999999994</v>
      </c>
      <c r="J1176">
        <v>-7.4598200000000003E-2</v>
      </c>
      <c r="K1176">
        <v>-2.6118700000000002E-2</v>
      </c>
      <c r="L1176" s="1">
        <v>7.4580999999999996E-3</v>
      </c>
      <c r="M1176" s="1">
        <v>4.1034899999999999E-2</v>
      </c>
      <c r="N1176">
        <v>8.9514499999999997E-2</v>
      </c>
      <c r="O1176">
        <v>-8.6123599999999995E-2</v>
      </c>
      <c r="P1176">
        <v>-3.76441E-2</v>
      </c>
      <c r="Q1176">
        <v>-4.0673000000000003E-3</v>
      </c>
      <c r="R1176">
        <v>2.9509500000000001E-2</v>
      </c>
      <c r="S1176">
        <v>7.7989100000000006E-2</v>
      </c>
    </row>
    <row r="1177" spans="1:19">
      <c r="A1177" s="12">
        <v>41129</v>
      </c>
      <c r="B1177" s="14">
        <v>2</v>
      </c>
      <c r="C1177" t="s">
        <v>56</v>
      </c>
      <c r="D1177" t="s">
        <v>52</v>
      </c>
      <c r="E1177" t="str">
        <f t="shared" si="18"/>
        <v>411292Average Per TonAll</v>
      </c>
      <c r="F1177">
        <v>0.1829083</v>
      </c>
      <c r="G1177">
        <v>0.1910753</v>
      </c>
      <c r="H1177">
        <v>0.1875974</v>
      </c>
      <c r="I1177">
        <v>68.870509999999996</v>
      </c>
      <c r="J1177">
        <v>-6.9142599999999999E-2</v>
      </c>
      <c r="K1177">
        <v>-2.3467499999999999E-2</v>
      </c>
      <c r="L1177" s="1">
        <v>8.1670000000000006E-3</v>
      </c>
      <c r="M1177" s="1">
        <v>3.9801400000000001E-2</v>
      </c>
      <c r="N1177">
        <v>8.54766E-2</v>
      </c>
      <c r="O1177">
        <v>-7.2620500000000004E-2</v>
      </c>
      <c r="P1177">
        <v>-2.6945400000000001E-2</v>
      </c>
      <c r="Q1177">
        <v>4.6890999999999999E-3</v>
      </c>
      <c r="R1177">
        <v>3.6323599999999998E-2</v>
      </c>
      <c r="S1177">
        <v>8.1998699999999994E-2</v>
      </c>
    </row>
    <row r="1178" spans="1:19">
      <c r="A1178" s="12">
        <v>41129</v>
      </c>
      <c r="B1178" s="14">
        <v>3</v>
      </c>
      <c r="C1178" t="s">
        <v>63</v>
      </c>
      <c r="D1178" t="s">
        <v>58</v>
      </c>
      <c r="E1178" t="str">
        <f t="shared" si="18"/>
        <v>411293Aggregate100% Cycling</v>
      </c>
      <c r="F1178">
        <v>8.2981850000000001</v>
      </c>
      <c r="G1178">
        <v>8.8519900000000007</v>
      </c>
      <c r="H1178">
        <v>9.0320119999999999</v>
      </c>
      <c r="I1178">
        <v>68.28595</v>
      </c>
      <c r="J1178">
        <v>-0.31102279999999999</v>
      </c>
      <c r="K1178">
        <v>0.1999245</v>
      </c>
      <c r="L1178" s="1">
        <v>0.55380499999999999</v>
      </c>
      <c r="M1178" s="1">
        <v>0.90768550000000003</v>
      </c>
      <c r="N1178">
        <v>1.418633</v>
      </c>
      <c r="O1178">
        <v>-0.13100110000000001</v>
      </c>
      <c r="P1178">
        <v>0.37994620000000001</v>
      </c>
      <c r="Q1178">
        <v>0.73382670000000005</v>
      </c>
      <c r="R1178">
        <v>1.087707</v>
      </c>
      <c r="S1178">
        <v>1.598654</v>
      </c>
    </row>
    <row r="1179" spans="1:19">
      <c r="A1179" s="12">
        <v>41129</v>
      </c>
      <c r="B1179" s="14">
        <v>3</v>
      </c>
      <c r="C1179" t="s">
        <v>63</v>
      </c>
      <c r="D1179" t="s">
        <v>57</v>
      </c>
      <c r="E1179" t="str">
        <f t="shared" si="18"/>
        <v>411293Aggregate50% Cycling</v>
      </c>
      <c r="F1179">
        <v>7.8667420000000003</v>
      </c>
      <c r="G1179">
        <v>8.0816770000000009</v>
      </c>
      <c r="H1179">
        <v>7.6243600000000002</v>
      </c>
      <c r="I1179">
        <v>68.408180000000002</v>
      </c>
      <c r="J1179">
        <v>-0.5860341</v>
      </c>
      <c r="K1179">
        <v>-0.112815</v>
      </c>
      <c r="L1179" s="1">
        <v>0.21493519999999999</v>
      </c>
      <c r="M1179" s="1">
        <v>0.54268530000000004</v>
      </c>
      <c r="N1179">
        <v>1.0159039999999999</v>
      </c>
      <c r="O1179">
        <v>-1.0433509999999999</v>
      </c>
      <c r="P1179">
        <v>-0.57013199999999997</v>
      </c>
      <c r="Q1179">
        <v>-0.24238180000000001</v>
      </c>
      <c r="R1179">
        <v>8.5368299999999994E-2</v>
      </c>
      <c r="S1179">
        <v>0.55858750000000001</v>
      </c>
    </row>
    <row r="1180" spans="1:19">
      <c r="A1180" s="12">
        <v>41129</v>
      </c>
      <c r="B1180" s="14">
        <v>3</v>
      </c>
      <c r="C1180" t="s">
        <v>63</v>
      </c>
      <c r="D1180" t="s">
        <v>52</v>
      </c>
      <c r="E1180" t="str">
        <f t="shared" si="18"/>
        <v>411293AggregateAll</v>
      </c>
      <c r="F1180">
        <v>16.170750000000002</v>
      </c>
      <c r="G1180">
        <v>16.93703</v>
      </c>
      <c r="H1180">
        <v>16.65409</v>
      </c>
      <c r="I1180">
        <v>68.343400000000003</v>
      </c>
      <c r="J1180">
        <v>-0.89995190000000003</v>
      </c>
      <c r="K1180">
        <v>8.4470500000000004E-2</v>
      </c>
      <c r="L1180" s="1">
        <v>0.76627840000000003</v>
      </c>
      <c r="M1180" s="1">
        <v>1.448086</v>
      </c>
      <c r="N1180">
        <v>2.432509</v>
      </c>
      <c r="O1180">
        <v>-1.1828939999999999</v>
      </c>
      <c r="P1180">
        <v>-0.19847139999999999</v>
      </c>
      <c r="Q1180">
        <v>0.4833365</v>
      </c>
      <c r="R1180">
        <v>1.165144</v>
      </c>
      <c r="S1180">
        <v>2.1495669999999998</v>
      </c>
    </row>
    <row r="1181" spans="1:19">
      <c r="A1181" s="12">
        <v>41129</v>
      </c>
      <c r="B1181" s="14">
        <v>3</v>
      </c>
      <c r="C1181" t="s">
        <v>55</v>
      </c>
      <c r="D1181" t="s">
        <v>58</v>
      </c>
      <c r="E1181" t="str">
        <f t="shared" si="18"/>
        <v>411293Average Per Device100% Cycling</v>
      </c>
      <c r="F1181">
        <v>0.57227870000000003</v>
      </c>
      <c r="G1181">
        <v>0.61047149999999994</v>
      </c>
      <c r="H1181">
        <v>0.62288650000000001</v>
      </c>
      <c r="I1181">
        <v>68.28595</v>
      </c>
      <c r="J1181">
        <v>-3.2405400000000001E-2</v>
      </c>
      <c r="K1181">
        <v>9.3045999999999997E-3</v>
      </c>
      <c r="L1181" s="1">
        <v>3.8192799999999999E-2</v>
      </c>
      <c r="M1181" s="1">
        <v>6.7081000000000002E-2</v>
      </c>
      <c r="N1181">
        <v>0.108791</v>
      </c>
      <c r="O1181">
        <v>-1.9990299999999999E-2</v>
      </c>
      <c r="P1181">
        <v>2.1719700000000002E-2</v>
      </c>
      <c r="Q1181">
        <v>5.0607899999999997E-2</v>
      </c>
      <c r="R1181">
        <v>7.94961E-2</v>
      </c>
      <c r="S1181">
        <v>0.12120599999999999</v>
      </c>
    </row>
    <row r="1182" spans="1:19">
      <c r="A1182" s="12">
        <v>41129</v>
      </c>
      <c r="B1182" s="14">
        <v>3</v>
      </c>
      <c r="C1182" t="s">
        <v>55</v>
      </c>
      <c r="D1182" t="s">
        <v>57</v>
      </c>
      <c r="E1182" t="str">
        <f t="shared" si="18"/>
        <v>411293Average Per Device50% Cycling</v>
      </c>
      <c r="F1182">
        <v>0.63251389999999996</v>
      </c>
      <c r="G1182">
        <v>0.64979549999999997</v>
      </c>
      <c r="H1182">
        <v>0.6130255</v>
      </c>
      <c r="I1182">
        <v>68.408180000000002</v>
      </c>
      <c r="J1182">
        <v>-5.7729599999999999E-2</v>
      </c>
      <c r="K1182">
        <v>-1.34124E-2</v>
      </c>
      <c r="L1182" s="1">
        <v>1.7281600000000001E-2</v>
      </c>
      <c r="M1182" s="1">
        <v>4.79756E-2</v>
      </c>
      <c r="N1182">
        <v>9.2292799999999994E-2</v>
      </c>
      <c r="O1182">
        <v>-9.44995E-2</v>
      </c>
      <c r="P1182">
        <v>-5.0182299999999999E-2</v>
      </c>
      <c r="Q1182">
        <v>-1.94883E-2</v>
      </c>
      <c r="R1182">
        <v>1.12056E-2</v>
      </c>
      <c r="S1182">
        <v>5.5522799999999997E-2</v>
      </c>
    </row>
    <row r="1183" spans="1:19">
      <c r="A1183" s="12">
        <v>41129</v>
      </c>
      <c r="B1183" s="14">
        <v>3</v>
      </c>
      <c r="C1183" t="s">
        <v>55</v>
      </c>
      <c r="D1183" t="s">
        <v>52</v>
      </c>
      <c r="E1183" t="str">
        <f t="shared" si="18"/>
        <v>411293Average Per DeviceAll</v>
      </c>
      <c r="F1183">
        <v>0.60058920000000005</v>
      </c>
      <c r="G1183">
        <v>0.62895380000000001</v>
      </c>
      <c r="H1183">
        <v>0.61825189999999997</v>
      </c>
      <c r="I1183">
        <v>68.343400000000003</v>
      </c>
      <c r="J1183">
        <v>-4.4307800000000001E-2</v>
      </c>
      <c r="K1183">
        <v>-1.3724E-3</v>
      </c>
      <c r="L1183" s="1">
        <v>2.8364500000000001E-2</v>
      </c>
      <c r="M1183" s="1">
        <v>5.8101399999999997E-2</v>
      </c>
      <c r="N1183">
        <v>0.1010368</v>
      </c>
      <c r="O1183">
        <v>-5.5009599999999999E-2</v>
      </c>
      <c r="P1183">
        <v>-1.20743E-2</v>
      </c>
      <c r="Q1183">
        <v>1.7662600000000001E-2</v>
      </c>
      <c r="R1183">
        <v>4.73996E-2</v>
      </c>
      <c r="S1183">
        <v>9.0334899999999996E-2</v>
      </c>
    </row>
    <row r="1184" spans="1:19">
      <c r="A1184" s="12">
        <v>41129</v>
      </c>
      <c r="B1184" s="14">
        <v>3</v>
      </c>
      <c r="C1184" t="s">
        <v>54</v>
      </c>
      <c r="D1184" t="s">
        <v>58</v>
      </c>
      <c r="E1184" t="str">
        <f t="shared" si="18"/>
        <v>411293Average Per Premise100% Cycling</v>
      </c>
      <c r="F1184">
        <v>0.67740290000000003</v>
      </c>
      <c r="G1184">
        <v>0.72261140000000001</v>
      </c>
      <c r="H1184">
        <v>0.73730709999999999</v>
      </c>
      <c r="I1184">
        <v>68.28595</v>
      </c>
      <c r="J1184">
        <v>-2.5389599999999998E-2</v>
      </c>
      <c r="K1184">
        <v>1.6320399999999999E-2</v>
      </c>
      <c r="L1184" s="1">
        <v>4.5208600000000002E-2</v>
      </c>
      <c r="M1184" s="1">
        <v>7.4096800000000004E-2</v>
      </c>
      <c r="N1184">
        <v>0.1158068</v>
      </c>
      <c r="O1184">
        <v>-1.0694E-2</v>
      </c>
      <c r="P1184">
        <v>3.1015999999999998E-2</v>
      </c>
      <c r="Q1184">
        <v>5.9904199999999998E-2</v>
      </c>
      <c r="R1184">
        <v>8.8792399999999994E-2</v>
      </c>
      <c r="S1184">
        <v>0.13050239999999999</v>
      </c>
    </row>
    <row r="1185" spans="1:19">
      <c r="A1185" s="12">
        <v>41129</v>
      </c>
      <c r="B1185" s="14">
        <v>3</v>
      </c>
      <c r="C1185" t="s">
        <v>54</v>
      </c>
      <c r="D1185" t="s">
        <v>57</v>
      </c>
      <c r="E1185" t="str">
        <f t="shared" si="18"/>
        <v>411293Average Per Premise50% Cycling</v>
      </c>
      <c r="F1185">
        <v>0.7367243</v>
      </c>
      <c r="G1185">
        <v>0.756853</v>
      </c>
      <c r="H1185">
        <v>0.71402509999999997</v>
      </c>
      <c r="I1185">
        <v>68.408180000000002</v>
      </c>
      <c r="J1185">
        <v>-5.4882399999999998E-2</v>
      </c>
      <c r="K1185">
        <v>-1.05652E-2</v>
      </c>
      <c r="L1185" s="1">
        <v>2.0128799999999999E-2</v>
      </c>
      <c r="M1185" s="1">
        <v>5.0822699999999998E-2</v>
      </c>
      <c r="N1185">
        <v>9.5140000000000002E-2</v>
      </c>
      <c r="O1185">
        <v>-9.77103E-2</v>
      </c>
      <c r="P1185">
        <v>-5.3393099999999999E-2</v>
      </c>
      <c r="Q1185">
        <v>-2.2699199999999999E-2</v>
      </c>
      <c r="R1185">
        <v>7.9947999999999998E-3</v>
      </c>
      <c r="S1185">
        <v>5.2311999999999997E-2</v>
      </c>
    </row>
    <row r="1186" spans="1:19">
      <c r="A1186" s="12">
        <v>41129</v>
      </c>
      <c r="B1186" s="14">
        <v>3</v>
      </c>
      <c r="C1186" t="s">
        <v>54</v>
      </c>
      <c r="D1186" t="s">
        <v>52</v>
      </c>
      <c r="E1186" t="str">
        <f t="shared" si="18"/>
        <v>411293Average Per PremiseAll</v>
      </c>
      <c r="F1186">
        <v>0.70528389999999996</v>
      </c>
      <c r="G1186">
        <v>0.73870499999999995</v>
      </c>
      <c r="H1186">
        <v>0.72636460000000003</v>
      </c>
      <c r="I1186">
        <v>68.343400000000003</v>
      </c>
      <c r="J1186">
        <v>-3.92512E-2</v>
      </c>
      <c r="K1186">
        <v>3.6841999999999999E-3</v>
      </c>
      <c r="L1186" s="1">
        <v>3.3421100000000002E-2</v>
      </c>
      <c r="M1186" s="1">
        <v>6.3158000000000006E-2</v>
      </c>
      <c r="N1186">
        <v>0.1060934</v>
      </c>
      <c r="O1186">
        <v>-5.1591699999999997E-2</v>
      </c>
      <c r="P1186">
        <v>-8.6563000000000005E-3</v>
      </c>
      <c r="Q1186">
        <v>2.1080600000000001E-2</v>
      </c>
      <c r="R1186">
        <v>5.0817500000000002E-2</v>
      </c>
      <c r="S1186">
        <v>9.37529E-2</v>
      </c>
    </row>
    <row r="1187" spans="1:19">
      <c r="A1187" s="12">
        <v>41129</v>
      </c>
      <c r="B1187" s="14">
        <v>3</v>
      </c>
      <c r="C1187" t="s">
        <v>56</v>
      </c>
      <c r="D1187" t="s">
        <v>58</v>
      </c>
      <c r="E1187" t="str">
        <f t="shared" si="18"/>
        <v>411293Average Per Ton100% Cycling</v>
      </c>
      <c r="F1187">
        <v>0.1582537</v>
      </c>
      <c r="G1187">
        <v>0.1688152</v>
      </c>
      <c r="H1187">
        <v>0.1722484</v>
      </c>
      <c r="I1187">
        <v>68.28595</v>
      </c>
      <c r="J1187">
        <v>-6.0036600000000002E-2</v>
      </c>
      <c r="K1187">
        <v>-1.8326599999999998E-2</v>
      </c>
      <c r="L1187" s="1">
        <v>1.0561600000000001E-2</v>
      </c>
      <c r="M1187" s="1">
        <v>3.94498E-2</v>
      </c>
      <c r="N1187">
        <v>8.1159700000000001E-2</v>
      </c>
      <c r="O1187">
        <v>-5.6603500000000001E-2</v>
      </c>
      <c r="P1187">
        <v>-1.48935E-2</v>
      </c>
      <c r="Q1187">
        <v>1.3994700000000001E-2</v>
      </c>
      <c r="R1187">
        <v>4.2882900000000002E-2</v>
      </c>
      <c r="S1187">
        <v>8.4592899999999999E-2</v>
      </c>
    </row>
    <row r="1188" spans="1:19">
      <c r="A1188" s="12">
        <v>41129</v>
      </c>
      <c r="B1188" s="14">
        <v>3</v>
      </c>
      <c r="C1188" t="s">
        <v>56</v>
      </c>
      <c r="D1188" t="s">
        <v>57</v>
      </c>
      <c r="E1188" t="str">
        <f t="shared" si="18"/>
        <v>411293Average Per Ton50% Cycling</v>
      </c>
      <c r="F1188">
        <v>0.18222579999999999</v>
      </c>
      <c r="G1188">
        <v>0.1872046</v>
      </c>
      <c r="H1188">
        <v>0.1766112</v>
      </c>
      <c r="I1188">
        <v>68.408180000000002</v>
      </c>
      <c r="J1188">
        <v>-7.0032399999999995E-2</v>
      </c>
      <c r="K1188">
        <v>-2.5715200000000001E-2</v>
      </c>
      <c r="L1188" s="1">
        <v>4.9788000000000002E-3</v>
      </c>
      <c r="M1188" s="1">
        <v>3.5672700000000002E-2</v>
      </c>
      <c r="N1188">
        <v>7.9989900000000003E-2</v>
      </c>
      <c r="O1188">
        <v>-8.0625699999999995E-2</v>
      </c>
      <c r="P1188">
        <v>-3.63085E-2</v>
      </c>
      <c r="Q1188">
        <v>-5.6144999999999997E-3</v>
      </c>
      <c r="R1188">
        <v>2.5079400000000002E-2</v>
      </c>
      <c r="S1188">
        <v>6.9396600000000003E-2</v>
      </c>
    </row>
    <row r="1189" spans="1:19">
      <c r="A1189" s="12">
        <v>41129</v>
      </c>
      <c r="B1189" s="14">
        <v>3</v>
      </c>
      <c r="C1189" t="s">
        <v>56</v>
      </c>
      <c r="D1189" t="s">
        <v>52</v>
      </c>
      <c r="E1189" t="str">
        <f t="shared" si="18"/>
        <v>411293Average Per TonAll</v>
      </c>
      <c r="F1189">
        <v>0.16952059999999999</v>
      </c>
      <c r="G1189">
        <v>0.17745820000000001</v>
      </c>
      <c r="H1189">
        <v>0.17429890000000001</v>
      </c>
      <c r="I1189">
        <v>68.343400000000003</v>
      </c>
      <c r="J1189">
        <v>-6.4734600000000003E-2</v>
      </c>
      <c r="K1189">
        <v>-2.1799300000000001E-2</v>
      </c>
      <c r="L1189" s="1">
        <v>7.9375999999999995E-3</v>
      </c>
      <c r="M1189" s="1">
        <v>3.7674600000000003E-2</v>
      </c>
      <c r="N1189">
        <v>8.0609899999999998E-2</v>
      </c>
      <c r="O1189">
        <v>-6.7893899999999993E-2</v>
      </c>
      <c r="P1189">
        <v>-2.4958500000000002E-2</v>
      </c>
      <c r="Q1189">
        <v>4.7784000000000004E-3</v>
      </c>
      <c r="R1189">
        <v>3.4515299999999999E-2</v>
      </c>
      <c r="S1189">
        <v>7.7450699999999997E-2</v>
      </c>
    </row>
    <row r="1190" spans="1:19">
      <c r="A1190" s="12">
        <v>41129</v>
      </c>
      <c r="B1190" s="14">
        <v>4</v>
      </c>
      <c r="C1190" t="s">
        <v>63</v>
      </c>
      <c r="D1190" t="s">
        <v>58</v>
      </c>
      <c r="E1190" t="str">
        <f t="shared" si="18"/>
        <v>411294Aggregate100% Cycling</v>
      </c>
      <c r="F1190">
        <v>7.7651979999999998</v>
      </c>
      <c r="G1190">
        <v>8.4275629999999992</v>
      </c>
      <c r="H1190">
        <v>8.5989529999999998</v>
      </c>
      <c r="I1190">
        <v>67.719859999999997</v>
      </c>
      <c r="J1190">
        <v>-0.12736739999999999</v>
      </c>
      <c r="K1190">
        <v>0.33921279999999998</v>
      </c>
      <c r="L1190" s="1">
        <v>0.66236479999999998</v>
      </c>
      <c r="M1190" s="1">
        <v>0.98551679999999997</v>
      </c>
      <c r="N1190">
        <v>1.452097</v>
      </c>
      <c r="O1190">
        <v>4.4023100000000003E-2</v>
      </c>
      <c r="P1190">
        <v>0.51060320000000003</v>
      </c>
      <c r="Q1190">
        <v>0.83375520000000003</v>
      </c>
      <c r="R1190">
        <v>1.1569069999999999</v>
      </c>
      <c r="S1190">
        <v>1.6234869999999999</v>
      </c>
    </row>
    <row r="1191" spans="1:19">
      <c r="A1191" s="12">
        <v>41129</v>
      </c>
      <c r="B1191" s="14">
        <v>4</v>
      </c>
      <c r="C1191" t="s">
        <v>63</v>
      </c>
      <c r="D1191" t="s">
        <v>57</v>
      </c>
      <c r="E1191" t="str">
        <f t="shared" si="18"/>
        <v>411294Aggregate50% Cycling</v>
      </c>
      <c r="F1191">
        <v>7.5385270000000002</v>
      </c>
      <c r="G1191">
        <v>7.713565</v>
      </c>
      <c r="H1191">
        <v>7.2770780000000004</v>
      </c>
      <c r="I1191">
        <v>67.822940000000003</v>
      </c>
      <c r="J1191">
        <v>-0.54048010000000002</v>
      </c>
      <c r="K1191">
        <v>-0.11774610000000001</v>
      </c>
      <c r="L1191" s="1">
        <v>0.1750382</v>
      </c>
      <c r="M1191" s="1">
        <v>0.46782240000000003</v>
      </c>
      <c r="N1191">
        <v>0.89055640000000003</v>
      </c>
      <c r="O1191">
        <v>-0.97696709999999998</v>
      </c>
      <c r="P1191">
        <v>-0.55423310000000003</v>
      </c>
      <c r="Q1191">
        <v>-0.26144879999999998</v>
      </c>
      <c r="R1191">
        <v>3.1335399999999999E-2</v>
      </c>
      <c r="S1191">
        <v>0.45406940000000001</v>
      </c>
    </row>
    <row r="1192" spans="1:19">
      <c r="A1192" s="12">
        <v>41129</v>
      </c>
      <c r="B1192" s="14">
        <v>4</v>
      </c>
      <c r="C1192" t="s">
        <v>63</v>
      </c>
      <c r="D1192" t="s">
        <v>52</v>
      </c>
      <c r="E1192" t="str">
        <f t="shared" si="18"/>
        <v>411294AggregateAll</v>
      </c>
      <c r="F1192">
        <v>15.3108</v>
      </c>
      <c r="G1192">
        <v>16.14451</v>
      </c>
      <c r="H1192">
        <v>15.87402</v>
      </c>
      <c r="I1192">
        <v>67.76831</v>
      </c>
      <c r="J1192">
        <v>-0.67179529999999998</v>
      </c>
      <c r="K1192">
        <v>0.2176661</v>
      </c>
      <c r="L1192" s="1">
        <v>0.83370440000000001</v>
      </c>
      <c r="M1192" s="1">
        <v>1.449743</v>
      </c>
      <c r="N1192">
        <v>2.3392040000000001</v>
      </c>
      <c r="O1192">
        <v>-0.9422777</v>
      </c>
      <c r="P1192">
        <v>-5.2816299999999997E-2</v>
      </c>
      <c r="Q1192">
        <v>0.563222</v>
      </c>
      <c r="R1192">
        <v>1.17926</v>
      </c>
      <c r="S1192">
        <v>2.0687220000000002</v>
      </c>
    </row>
    <row r="1193" spans="1:19">
      <c r="A1193" s="12">
        <v>41129</v>
      </c>
      <c r="B1193" s="14">
        <v>4</v>
      </c>
      <c r="C1193" t="s">
        <v>55</v>
      </c>
      <c r="D1193" t="s">
        <v>58</v>
      </c>
      <c r="E1193" t="str">
        <f t="shared" si="18"/>
        <v>411294Average Per Device100% Cycling</v>
      </c>
      <c r="F1193">
        <v>0.53552160000000004</v>
      </c>
      <c r="G1193">
        <v>0.58120110000000003</v>
      </c>
      <c r="H1193">
        <v>0.59302100000000002</v>
      </c>
      <c r="I1193">
        <v>67.719859999999997</v>
      </c>
      <c r="J1193">
        <v>-1.87884E-2</v>
      </c>
      <c r="K1193">
        <v>1.9299799999999999E-2</v>
      </c>
      <c r="L1193" s="1">
        <v>4.5679499999999998E-2</v>
      </c>
      <c r="M1193" s="1">
        <v>7.2059300000000007E-2</v>
      </c>
      <c r="N1193">
        <v>0.11014740000000001</v>
      </c>
      <c r="O1193">
        <v>-6.9686000000000001E-3</v>
      </c>
      <c r="P1193">
        <v>3.1119600000000001E-2</v>
      </c>
      <c r="Q1193">
        <v>5.7499300000000003E-2</v>
      </c>
      <c r="R1193">
        <v>8.3879099999999998E-2</v>
      </c>
      <c r="S1193">
        <v>0.1219673</v>
      </c>
    </row>
    <row r="1194" spans="1:19">
      <c r="A1194" s="12">
        <v>41129</v>
      </c>
      <c r="B1194" s="14">
        <v>4</v>
      </c>
      <c r="C1194" t="s">
        <v>55</v>
      </c>
      <c r="D1194" t="s">
        <v>57</v>
      </c>
      <c r="E1194" t="str">
        <f t="shared" si="18"/>
        <v>411294Average Per Device50% Cycling</v>
      </c>
      <c r="F1194">
        <v>0.60612429999999995</v>
      </c>
      <c r="G1194">
        <v>0.62019800000000003</v>
      </c>
      <c r="H1194">
        <v>0.58510289999999998</v>
      </c>
      <c r="I1194">
        <v>67.822940000000003</v>
      </c>
      <c r="J1194">
        <v>-5.2935000000000003E-2</v>
      </c>
      <c r="K1194">
        <v>-1.33457E-2</v>
      </c>
      <c r="L1194" s="1">
        <v>1.40737E-2</v>
      </c>
      <c r="M1194" s="1">
        <v>4.1493099999999998E-2</v>
      </c>
      <c r="N1194">
        <v>8.1082299999999996E-2</v>
      </c>
      <c r="O1194">
        <v>-8.80301E-2</v>
      </c>
      <c r="P1194">
        <v>-4.8440799999999999E-2</v>
      </c>
      <c r="Q1194">
        <v>-2.1021399999999999E-2</v>
      </c>
      <c r="R1194">
        <v>6.398E-3</v>
      </c>
      <c r="S1194">
        <v>4.5987199999999999E-2</v>
      </c>
    </row>
    <row r="1195" spans="1:19">
      <c r="A1195" s="12">
        <v>41129</v>
      </c>
      <c r="B1195" s="14">
        <v>4</v>
      </c>
      <c r="C1195" t="s">
        <v>55</v>
      </c>
      <c r="D1195" t="s">
        <v>52</v>
      </c>
      <c r="E1195" t="str">
        <f t="shared" si="18"/>
        <v>411294Average Per DeviceAll</v>
      </c>
      <c r="F1195">
        <v>0.56870489999999996</v>
      </c>
      <c r="G1195">
        <v>0.5995296</v>
      </c>
      <c r="H1195">
        <v>0.58929940000000003</v>
      </c>
      <c r="I1195">
        <v>67.76831</v>
      </c>
      <c r="J1195">
        <v>-3.4837300000000002E-2</v>
      </c>
      <c r="K1195">
        <v>3.9563999999999997E-3</v>
      </c>
      <c r="L1195" s="1">
        <v>3.0824799999999999E-2</v>
      </c>
      <c r="M1195" s="1">
        <v>5.7693099999999997E-2</v>
      </c>
      <c r="N1195">
        <v>9.6486799999999998E-2</v>
      </c>
      <c r="O1195">
        <v>-4.5067500000000003E-2</v>
      </c>
      <c r="P1195">
        <v>-6.2738000000000004E-3</v>
      </c>
      <c r="Q1195">
        <v>2.0594600000000001E-2</v>
      </c>
      <c r="R1195">
        <v>4.7462999999999998E-2</v>
      </c>
      <c r="S1195">
        <v>8.6256600000000003E-2</v>
      </c>
    </row>
    <row r="1196" spans="1:19">
      <c r="A1196" s="12">
        <v>41129</v>
      </c>
      <c r="B1196" s="14">
        <v>4</v>
      </c>
      <c r="C1196" t="s">
        <v>54</v>
      </c>
      <c r="D1196" t="s">
        <v>58</v>
      </c>
      <c r="E1196" t="str">
        <f t="shared" si="18"/>
        <v>411294Average Per Premise100% Cycling</v>
      </c>
      <c r="F1196">
        <v>0.6338937</v>
      </c>
      <c r="G1196">
        <v>0.68796429999999997</v>
      </c>
      <c r="H1196">
        <v>0.70195540000000001</v>
      </c>
      <c r="I1196">
        <v>67.719859999999997</v>
      </c>
      <c r="J1196">
        <v>-1.03973E-2</v>
      </c>
      <c r="K1196">
        <v>2.7690800000000002E-2</v>
      </c>
      <c r="L1196" s="1">
        <v>5.4070600000000003E-2</v>
      </c>
      <c r="M1196" s="1">
        <v>8.0450300000000002E-2</v>
      </c>
      <c r="N1196">
        <v>0.1185385</v>
      </c>
      <c r="O1196">
        <v>3.5937E-3</v>
      </c>
      <c r="P1196">
        <v>4.1681900000000001E-2</v>
      </c>
      <c r="Q1196">
        <v>6.80616E-2</v>
      </c>
      <c r="R1196">
        <v>9.4441399999999995E-2</v>
      </c>
      <c r="S1196">
        <v>0.1325296</v>
      </c>
    </row>
    <row r="1197" spans="1:19">
      <c r="A1197" s="12">
        <v>41129</v>
      </c>
      <c r="B1197" s="14">
        <v>4</v>
      </c>
      <c r="C1197" t="s">
        <v>54</v>
      </c>
      <c r="D1197" t="s">
        <v>57</v>
      </c>
      <c r="E1197" t="str">
        <f t="shared" si="18"/>
        <v>411294Average Per Premise50% Cycling</v>
      </c>
      <c r="F1197">
        <v>0.70598680000000003</v>
      </c>
      <c r="G1197">
        <v>0.7223792</v>
      </c>
      <c r="H1197">
        <v>0.68150200000000005</v>
      </c>
      <c r="I1197">
        <v>67.822940000000003</v>
      </c>
      <c r="J1197">
        <v>-5.06162E-2</v>
      </c>
      <c r="K1197">
        <v>-1.1027E-2</v>
      </c>
      <c r="L1197" s="1">
        <v>1.6392400000000001E-2</v>
      </c>
      <c r="M1197" s="1">
        <v>4.3811799999999998E-2</v>
      </c>
      <c r="N1197">
        <v>8.3401000000000003E-2</v>
      </c>
      <c r="O1197">
        <v>-9.1493500000000005E-2</v>
      </c>
      <c r="P1197">
        <v>-5.1904199999999998E-2</v>
      </c>
      <c r="Q1197">
        <v>-2.4484800000000001E-2</v>
      </c>
      <c r="R1197">
        <v>2.9345999999999999E-3</v>
      </c>
      <c r="S1197">
        <v>4.25238E-2</v>
      </c>
    </row>
    <row r="1198" spans="1:19">
      <c r="A1198" s="12">
        <v>41129</v>
      </c>
      <c r="B1198" s="14">
        <v>4</v>
      </c>
      <c r="C1198" t="s">
        <v>54</v>
      </c>
      <c r="D1198" t="s">
        <v>52</v>
      </c>
      <c r="E1198" t="str">
        <f t="shared" si="18"/>
        <v>411294Average Per PremiseAll</v>
      </c>
      <c r="F1198">
        <v>0.66777739999999997</v>
      </c>
      <c r="G1198">
        <v>0.70413930000000002</v>
      </c>
      <c r="H1198">
        <v>0.69234229999999997</v>
      </c>
      <c r="I1198">
        <v>67.76831</v>
      </c>
      <c r="J1198">
        <v>-2.9300199999999998E-2</v>
      </c>
      <c r="K1198">
        <v>9.4935000000000002E-3</v>
      </c>
      <c r="L1198" s="1">
        <v>3.63618E-2</v>
      </c>
      <c r="M1198" s="1">
        <v>6.32302E-2</v>
      </c>
      <c r="N1198">
        <v>0.1020239</v>
      </c>
      <c r="O1198">
        <v>-4.10972E-2</v>
      </c>
      <c r="P1198">
        <v>-2.3035999999999998E-3</v>
      </c>
      <c r="Q1198">
        <v>2.4564800000000001E-2</v>
      </c>
      <c r="R1198">
        <v>5.1433199999999998E-2</v>
      </c>
      <c r="S1198">
        <v>9.0226899999999999E-2</v>
      </c>
    </row>
    <row r="1199" spans="1:19">
      <c r="A1199" s="12">
        <v>41129</v>
      </c>
      <c r="B1199" s="14">
        <v>4</v>
      </c>
      <c r="C1199" t="s">
        <v>56</v>
      </c>
      <c r="D1199" t="s">
        <v>58</v>
      </c>
      <c r="E1199" t="str">
        <f t="shared" si="18"/>
        <v>411294Average Per Ton100% Cycling</v>
      </c>
      <c r="F1199">
        <v>0.1480891</v>
      </c>
      <c r="G1199">
        <v>0.160721</v>
      </c>
      <c r="H1199">
        <v>0.16398960000000001</v>
      </c>
      <c r="I1199">
        <v>67.719859999999997</v>
      </c>
      <c r="J1199">
        <v>-5.1836100000000003E-2</v>
      </c>
      <c r="K1199">
        <v>-1.37479E-2</v>
      </c>
      <c r="L1199" s="1">
        <v>1.26319E-2</v>
      </c>
      <c r="M1199" s="1">
        <v>3.90116E-2</v>
      </c>
      <c r="N1199">
        <v>7.7099799999999996E-2</v>
      </c>
      <c r="O1199">
        <v>-4.85675E-2</v>
      </c>
      <c r="P1199">
        <v>-1.04793E-2</v>
      </c>
      <c r="Q1199">
        <v>1.5900399999999999E-2</v>
      </c>
      <c r="R1199">
        <v>4.2280199999999997E-2</v>
      </c>
      <c r="S1199">
        <v>8.0368400000000007E-2</v>
      </c>
    </row>
    <row r="1200" spans="1:19">
      <c r="A1200" s="12">
        <v>41129</v>
      </c>
      <c r="B1200" s="14">
        <v>4</v>
      </c>
      <c r="C1200" t="s">
        <v>56</v>
      </c>
      <c r="D1200" t="s">
        <v>57</v>
      </c>
      <c r="E1200" t="str">
        <f t="shared" si="18"/>
        <v>411294Average Per Ton50% Cycling</v>
      </c>
      <c r="F1200">
        <v>0.174623</v>
      </c>
      <c r="G1200">
        <v>0.17867759999999999</v>
      </c>
      <c r="H1200">
        <v>0.16856679999999999</v>
      </c>
      <c r="I1200">
        <v>67.822940000000003</v>
      </c>
      <c r="J1200">
        <v>-6.2953999999999996E-2</v>
      </c>
      <c r="K1200">
        <v>-2.3364800000000002E-2</v>
      </c>
      <c r="L1200" s="1">
        <v>4.0546000000000002E-3</v>
      </c>
      <c r="M1200" s="1">
        <v>3.1474000000000002E-2</v>
      </c>
      <c r="N1200">
        <v>7.1063200000000007E-2</v>
      </c>
      <c r="O1200">
        <v>-7.3064900000000002E-2</v>
      </c>
      <c r="P1200">
        <v>-3.3475600000000001E-2</v>
      </c>
      <c r="Q1200">
        <v>-6.0562000000000003E-3</v>
      </c>
      <c r="R1200">
        <v>2.1363199999999999E-2</v>
      </c>
      <c r="S1200">
        <v>6.0952399999999997E-2</v>
      </c>
    </row>
    <row r="1201" spans="1:19">
      <c r="A1201" s="12">
        <v>41129</v>
      </c>
      <c r="B1201" s="14">
        <v>4</v>
      </c>
      <c r="C1201" t="s">
        <v>56</v>
      </c>
      <c r="D1201" t="s">
        <v>52</v>
      </c>
      <c r="E1201" t="str">
        <f t="shared" si="18"/>
        <v>411294Average Per TonAll</v>
      </c>
      <c r="F1201">
        <v>0.16056010000000001</v>
      </c>
      <c r="G1201">
        <v>0.16916059999999999</v>
      </c>
      <c r="H1201">
        <v>0.16614090000000001</v>
      </c>
      <c r="I1201">
        <v>67.76831</v>
      </c>
      <c r="J1201">
        <v>-5.7061500000000001E-2</v>
      </c>
      <c r="K1201">
        <v>-1.8267800000000001E-2</v>
      </c>
      <c r="L1201" s="1">
        <v>8.6005999999999999E-3</v>
      </c>
      <c r="M1201" s="1">
        <v>3.5468899999999998E-2</v>
      </c>
      <c r="N1201">
        <v>7.4262599999999998E-2</v>
      </c>
      <c r="O1201">
        <v>-6.0081200000000001E-2</v>
      </c>
      <c r="P1201">
        <v>-2.12876E-2</v>
      </c>
      <c r="Q1201">
        <v>5.5808000000000003E-3</v>
      </c>
      <c r="R1201">
        <v>3.2449199999999997E-2</v>
      </c>
      <c r="S1201">
        <v>7.1242899999999998E-2</v>
      </c>
    </row>
    <row r="1202" spans="1:19">
      <c r="A1202" s="12">
        <v>41129</v>
      </c>
      <c r="B1202" s="14">
        <v>5</v>
      </c>
      <c r="C1202" t="s">
        <v>63</v>
      </c>
      <c r="D1202" t="s">
        <v>58</v>
      </c>
      <c r="E1202" t="str">
        <f t="shared" si="18"/>
        <v>411295Aggregate100% Cycling</v>
      </c>
      <c r="F1202">
        <v>7.4473050000000001</v>
      </c>
      <c r="G1202">
        <v>8.0635790000000007</v>
      </c>
      <c r="H1202">
        <v>8.2275670000000005</v>
      </c>
      <c r="I1202">
        <v>67.088939999999994</v>
      </c>
      <c r="J1202">
        <v>-8.1224000000000005E-2</v>
      </c>
      <c r="K1202">
        <v>0.33086359999999998</v>
      </c>
      <c r="L1202" s="1">
        <v>0.61627430000000005</v>
      </c>
      <c r="M1202" s="1">
        <v>0.90168499999999996</v>
      </c>
      <c r="N1202">
        <v>1.3137730000000001</v>
      </c>
      <c r="O1202">
        <v>8.2764099999999993E-2</v>
      </c>
      <c r="P1202">
        <v>0.49485180000000001</v>
      </c>
      <c r="Q1202">
        <v>0.78026249999999997</v>
      </c>
      <c r="R1202">
        <v>1.0656730000000001</v>
      </c>
      <c r="S1202">
        <v>1.4777610000000001</v>
      </c>
    </row>
    <row r="1203" spans="1:19">
      <c r="A1203" s="12">
        <v>41129</v>
      </c>
      <c r="B1203" s="14">
        <v>5</v>
      </c>
      <c r="C1203" t="s">
        <v>63</v>
      </c>
      <c r="D1203" t="s">
        <v>57</v>
      </c>
      <c r="E1203" t="str">
        <f t="shared" si="18"/>
        <v>411295Aggregate50% Cycling</v>
      </c>
      <c r="F1203">
        <v>7.1937290000000003</v>
      </c>
      <c r="G1203">
        <v>7.0943899999999998</v>
      </c>
      <c r="H1203">
        <v>6.6929400000000001</v>
      </c>
      <c r="I1203">
        <v>67.108649999999997</v>
      </c>
      <c r="J1203">
        <v>-0.73653820000000003</v>
      </c>
      <c r="K1203">
        <v>-0.36007539999999999</v>
      </c>
      <c r="L1203" s="1">
        <v>-9.9338399999999993E-2</v>
      </c>
      <c r="M1203" s="1">
        <v>0.1613986</v>
      </c>
      <c r="N1203">
        <v>0.53786129999999999</v>
      </c>
      <c r="O1203">
        <v>-1.137988</v>
      </c>
      <c r="P1203">
        <v>-0.76152529999999996</v>
      </c>
      <c r="Q1203">
        <v>-0.50078840000000002</v>
      </c>
      <c r="R1203">
        <v>-0.2400514</v>
      </c>
      <c r="S1203">
        <v>0.13641139999999999</v>
      </c>
    </row>
    <row r="1204" spans="1:19">
      <c r="A1204" s="12">
        <v>41129</v>
      </c>
      <c r="B1204" s="14">
        <v>5</v>
      </c>
      <c r="C1204" t="s">
        <v>63</v>
      </c>
      <c r="D1204" t="s">
        <v>52</v>
      </c>
      <c r="E1204" t="str">
        <f t="shared" si="18"/>
        <v>411295AggregateAll</v>
      </c>
      <c r="F1204">
        <v>14.647489999999999</v>
      </c>
      <c r="G1204">
        <v>15.158569999999999</v>
      </c>
      <c r="H1204">
        <v>14.91611</v>
      </c>
      <c r="I1204">
        <v>67.098200000000006</v>
      </c>
      <c r="J1204">
        <v>-0.82388220000000001</v>
      </c>
      <c r="K1204">
        <v>-3.5173000000000003E-2</v>
      </c>
      <c r="L1204" s="1">
        <v>0.51108450000000005</v>
      </c>
      <c r="M1204" s="1">
        <v>1.057342</v>
      </c>
      <c r="N1204">
        <v>1.8460510000000001</v>
      </c>
      <c r="O1204">
        <v>-1.066349</v>
      </c>
      <c r="P1204">
        <v>-0.27763929999999998</v>
      </c>
      <c r="Q1204">
        <v>0.26861819999999997</v>
      </c>
      <c r="R1204">
        <v>0.81487569999999998</v>
      </c>
      <c r="S1204">
        <v>1.603585</v>
      </c>
    </row>
    <row r="1205" spans="1:19">
      <c r="A1205" s="12">
        <v>41129</v>
      </c>
      <c r="B1205" s="14">
        <v>5</v>
      </c>
      <c r="C1205" t="s">
        <v>55</v>
      </c>
      <c r="D1205" t="s">
        <v>58</v>
      </c>
      <c r="E1205" t="str">
        <f t="shared" si="18"/>
        <v>411295Average Per Device100% Cycling</v>
      </c>
      <c r="F1205">
        <v>0.51359829999999995</v>
      </c>
      <c r="G1205">
        <v>0.55609920000000002</v>
      </c>
      <c r="H1205">
        <v>0.56740860000000004</v>
      </c>
      <c r="I1205">
        <v>67.088939999999994</v>
      </c>
      <c r="J1205">
        <v>-1.4437699999999999E-2</v>
      </c>
      <c r="K1205">
        <v>1.92021E-2</v>
      </c>
      <c r="L1205" s="1">
        <v>4.2500900000000001E-2</v>
      </c>
      <c r="M1205" s="1">
        <v>6.5799700000000003E-2</v>
      </c>
      <c r="N1205">
        <v>9.9439600000000003E-2</v>
      </c>
      <c r="O1205">
        <v>-3.1283999999999999E-3</v>
      </c>
      <c r="P1205">
        <v>3.0511400000000001E-2</v>
      </c>
      <c r="Q1205">
        <v>5.3810200000000002E-2</v>
      </c>
      <c r="R1205">
        <v>7.71091E-2</v>
      </c>
      <c r="S1205">
        <v>0.1107489</v>
      </c>
    </row>
    <row r="1206" spans="1:19">
      <c r="A1206" s="12">
        <v>41129</v>
      </c>
      <c r="B1206" s="14">
        <v>5</v>
      </c>
      <c r="C1206" t="s">
        <v>55</v>
      </c>
      <c r="D1206" t="s">
        <v>57</v>
      </c>
      <c r="E1206" t="str">
        <f t="shared" si="18"/>
        <v>411295Average Per Device50% Cycling</v>
      </c>
      <c r="F1206">
        <v>0.57840130000000001</v>
      </c>
      <c r="G1206">
        <v>0.57041410000000003</v>
      </c>
      <c r="H1206">
        <v>0.53813610000000001</v>
      </c>
      <c r="I1206">
        <v>67.108649999999997</v>
      </c>
      <c r="J1206">
        <v>-6.7661299999999994E-2</v>
      </c>
      <c r="K1206">
        <v>-3.2405299999999998E-2</v>
      </c>
      <c r="L1206" s="1">
        <v>-7.9871999999999999E-3</v>
      </c>
      <c r="M1206" s="1">
        <v>1.6430899999999998E-2</v>
      </c>
      <c r="N1206">
        <v>5.1686900000000001E-2</v>
      </c>
      <c r="O1206">
        <v>-9.9939299999999995E-2</v>
      </c>
      <c r="P1206">
        <v>-6.4683299999999999E-2</v>
      </c>
      <c r="Q1206">
        <v>-4.0265200000000001E-2</v>
      </c>
      <c r="R1206">
        <v>-1.5847099999999999E-2</v>
      </c>
      <c r="S1206">
        <v>1.94089E-2</v>
      </c>
    </row>
    <row r="1207" spans="1:19">
      <c r="A1207" s="12">
        <v>41129</v>
      </c>
      <c r="B1207" s="14">
        <v>5</v>
      </c>
      <c r="C1207" t="s">
        <v>55</v>
      </c>
      <c r="D1207" t="s">
        <v>52</v>
      </c>
      <c r="E1207" t="str">
        <f t="shared" si="18"/>
        <v>411295Average Per DeviceAll</v>
      </c>
      <c r="F1207">
        <v>0.54405570000000003</v>
      </c>
      <c r="G1207">
        <v>0.56282719999999997</v>
      </c>
      <c r="H1207">
        <v>0.55365050000000005</v>
      </c>
      <c r="I1207">
        <v>67.098200000000006</v>
      </c>
      <c r="J1207">
        <v>-3.9452800000000003E-2</v>
      </c>
      <c r="K1207">
        <v>-5.0534000000000004E-3</v>
      </c>
      <c r="L1207" s="1">
        <v>1.87715E-2</v>
      </c>
      <c r="M1207" s="1">
        <v>4.25964E-2</v>
      </c>
      <c r="N1207">
        <v>7.6995800000000003E-2</v>
      </c>
      <c r="O1207">
        <v>-4.8629499999999999E-2</v>
      </c>
      <c r="P1207">
        <v>-1.4230100000000001E-2</v>
      </c>
      <c r="Q1207">
        <v>9.5948000000000006E-3</v>
      </c>
      <c r="R1207">
        <v>3.3419699999999997E-2</v>
      </c>
      <c r="S1207">
        <v>6.7819099999999993E-2</v>
      </c>
    </row>
    <row r="1208" spans="1:19">
      <c r="A1208" s="12">
        <v>41129</v>
      </c>
      <c r="B1208" s="14">
        <v>5</v>
      </c>
      <c r="C1208" t="s">
        <v>54</v>
      </c>
      <c r="D1208" t="s">
        <v>58</v>
      </c>
      <c r="E1208" t="str">
        <f t="shared" si="18"/>
        <v>411295Average Per Premise100% Cycling</v>
      </c>
      <c r="F1208">
        <v>0.60794320000000002</v>
      </c>
      <c r="G1208">
        <v>0.65825129999999998</v>
      </c>
      <c r="H1208">
        <v>0.67163810000000002</v>
      </c>
      <c r="I1208">
        <v>67.088939999999994</v>
      </c>
      <c r="J1208">
        <v>-6.6305000000000001E-3</v>
      </c>
      <c r="K1208">
        <v>2.70093E-2</v>
      </c>
      <c r="L1208" s="1">
        <v>5.0308100000000001E-2</v>
      </c>
      <c r="M1208" s="1">
        <v>7.3606900000000003E-2</v>
      </c>
      <c r="N1208">
        <v>0.1072467</v>
      </c>
      <c r="O1208">
        <v>6.7562999999999998E-3</v>
      </c>
      <c r="P1208">
        <v>4.0396099999999997E-2</v>
      </c>
      <c r="Q1208">
        <v>6.3694899999999999E-2</v>
      </c>
      <c r="R1208">
        <v>8.6993699999999993E-2</v>
      </c>
      <c r="S1208">
        <v>0.1206335</v>
      </c>
    </row>
    <row r="1209" spans="1:19">
      <c r="A1209" s="12">
        <v>41129</v>
      </c>
      <c r="B1209" s="14">
        <v>5</v>
      </c>
      <c r="C1209" t="s">
        <v>54</v>
      </c>
      <c r="D1209" t="s">
        <v>57</v>
      </c>
      <c r="E1209" t="str">
        <f t="shared" si="18"/>
        <v>411295Average Per Premise50% Cycling</v>
      </c>
      <c r="F1209">
        <v>0.67369630000000003</v>
      </c>
      <c r="G1209">
        <v>0.66439320000000002</v>
      </c>
      <c r="H1209">
        <v>0.62679720000000005</v>
      </c>
      <c r="I1209">
        <v>67.108649999999997</v>
      </c>
      <c r="J1209">
        <v>-6.8977200000000002E-2</v>
      </c>
      <c r="K1209">
        <v>-3.37212E-2</v>
      </c>
      <c r="L1209" s="1">
        <v>-9.3030999999999999E-3</v>
      </c>
      <c r="M1209" s="1">
        <v>1.5115099999999999E-2</v>
      </c>
      <c r="N1209">
        <v>5.0370999999999999E-2</v>
      </c>
      <c r="O1209">
        <v>-0.10657320000000001</v>
      </c>
      <c r="P1209">
        <v>-7.1317199999999997E-2</v>
      </c>
      <c r="Q1209">
        <v>-4.6899099999999999E-2</v>
      </c>
      <c r="R1209">
        <v>-2.2480900000000002E-2</v>
      </c>
      <c r="S1209">
        <v>1.2775E-2</v>
      </c>
    </row>
    <row r="1210" spans="1:19">
      <c r="A1210" s="12">
        <v>41129</v>
      </c>
      <c r="B1210" s="14">
        <v>5</v>
      </c>
      <c r="C1210" t="s">
        <v>54</v>
      </c>
      <c r="D1210" t="s">
        <v>52</v>
      </c>
      <c r="E1210" t="str">
        <f t="shared" si="18"/>
        <v>411295Average Per PremiseAll</v>
      </c>
      <c r="F1210">
        <v>0.63884719999999995</v>
      </c>
      <c r="G1210">
        <v>0.661138</v>
      </c>
      <c r="H1210">
        <v>0.65056290000000006</v>
      </c>
      <c r="I1210">
        <v>67.098200000000006</v>
      </c>
      <c r="J1210">
        <v>-3.59335E-2</v>
      </c>
      <c r="K1210">
        <v>-1.5341E-3</v>
      </c>
      <c r="L1210" s="1">
        <v>2.22908E-2</v>
      </c>
      <c r="M1210" s="1">
        <v>4.6115799999999998E-2</v>
      </c>
      <c r="N1210">
        <v>8.0515100000000006E-2</v>
      </c>
      <c r="O1210">
        <v>-4.6508599999999997E-2</v>
      </c>
      <c r="P1210">
        <v>-1.2109200000000001E-2</v>
      </c>
      <c r="Q1210">
        <v>1.1715700000000001E-2</v>
      </c>
      <c r="R1210">
        <v>3.5540599999999999E-2</v>
      </c>
      <c r="S1210">
        <v>6.9940000000000002E-2</v>
      </c>
    </row>
    <row r="1211" spans="1:19">
      <c r="A1211" s="12">
        <v>41129</v>
      </c>
      <c r="B1211" s="14">
        <v>5</v>
      </c>
      <c r="C1211" t="s">
        <v>56</v>
      </c>
      <c r="D1211" t="s">
        <v>58</v>
      </c>
      <c r="E1211" t="str">
        <f t="shared" si="18"/>
        <v>411295Average Per Ton100% Cycling</v>
      </c>
      <c r="F1211">
        <v>0.1420266</v>
      </c>
      <c r="G1211">
        <v>0.15377950000000001</v>
      </c>
      <c r="H1211">
        <v>0.15690689999999999</v>
      </c>
      <c r="I1211">
        <v>67.088939999999994</v>
      </c>
      <c r="J1211">
        <v>-4.5185700000000002E-2</v>
      </c>
      <c r="K1211">
        <v>-1.15459E-2</v>
      </c>
      <c r="L1211" s="1">
        <v>1.17529E-2</v>
      </c>
      <c r="M1211" s="1">
        <v>3.5051699999999998E-2</v>
      </c>
      <c r="N1211">
        <v>6.8691500000000003E-2</v>
      </c>
      <c r="O1211">
        <v>-4.20583E-2</v>
      </c>
      <c r="P1211">
        <v>-8.4185000000000006E-3</v>
      </c>
      <c r="Q1211">
        <v>1.4880300000000001E-2</v>
      </c>
      <c r="R1211">
        <v>3.8179100000000001E-2</v>
      </c>
      <c r="S1211">
        <v>7.1818900000000005E-2</v>
      </c>
    </row>
    <row r="1212" spans="1:19">
      <c r="A1212" s="12">
        <v>41129</v>
      </c>
      <c r="B1212" s="14">
        <v>5</v>
      </c>
      <c r="C1212" t="s">
        <v>56</v>
      </c>
      <c r="D1212" t="s">
        <v>57</v>
      </c>
      <c r="E1212" t="str">
        <f t="shared" si="18"/>
        <v>411295Average Per Ton50% Cycling</v>
      </c>
      <c r="F1212">
        <v>0.16663610000000001</v>
      </c>
      <c r="G1212">
        <v>0.16433500000000001</v>
      </c>
      <c r="H1212">
        <v>0.1550358</v>
      </c>
      <c r="I1212">
        <v>67.108649999999997</v>
      </c>
      <c r="J1212">
        <v>-6.1975200000000001E-2</v>
      </c>
      <c r="K1212">
        <v>-2.6719199999999999E-2</v>
      </c>
      <c r="L1212" s="1">
        <v>-2.3010999999999999E-3</v>
      </c>
      <c r="M1212" s="1">
        <v>2.2117100000000001E-2</v>
      </c>
      <c r="N1212">
        <v>5.7373E-2</v>
      </c>
      <c r="O1212">
        <v>-7.1274400000000002E-2</v>
      </c>
      <c r="P1212">
        <v>-3.6018399999999999E-2</v>
      </c>
      <c r="Q1212">
        <v>-1.1600299999999999E-2</v>
      </c>
      <c r="R1212">
        <v>1.2817800000000001E-2</v>
      </c>
      <c r="S1212">
        <v>4.80738E-2</v>
      </c>
    </row>
    <row r="1213" spans="1:19">
      <c r="A1213" s="12">
        <v>41129</v>
      </c>
      <c r="B1213" s="14">
        <v>5</v>
      </c>
      <c r="C1213" t="s">
        <v>56</v>
      </c>
      <c r="D1213" t="s">
        <v>52</v>
      </c>
      <c r="E1213" t="str">
        <f t="shared" si="18"/>
        <v>411295Average Per TonAll</v>
      </c>
      <c r="F1213">
        <v>0.15359310000000001</v>
      </c>
      <c r="G1213">
        <v>0.15874060000000001</v>
      </c>
      <c r="H1213">
        <v>0.15602750000000001</v>
      </c>
      <c r="I1213">
        <v>67.098200000000006</v>
      </c>
      <c r="J1213">
        <v>-5.30768E-2</v>
      </c>
      <c r="K1213">
        <v>-1.86774E-2</v>
      </c>
      <c r="L1213" s="1">
        <v>5.1475000000000002E-3</v>
      </c>
      <c r="M1213" s="1">
        <v>2.8972399999999999E-2</v>
      </c>
      <c r="N1213">
        <v>6.3371800000000006E-2</v>
      </c>
      <c r="O1213">
        <v>-5.5789900000000003E-2</v>
      </c>
      <c r="P1213">
        <v>-2.13905E-2</v>
      </c>
      <c r="Q1213">
        <v>2.4344000000000002E-3</v>
      </c>
      <c r="R1213">
        <v>2.6259299999999999E-2</v>
      </c>
      <c r="S1213">
        <v>6.0658700000000003E-2</v>
      </c>
    </row>
    <row r="1214" spans="1:19">
      <c r="A1214" s="12">
        <v>41129</v>
      </c>
      <c r="B1214" s="14">
        <v>6</v>
      </c>
      <c r="C1214" t="s">
        <v>63</v>
      </c>
      <c r="D1214" t="s">
        <v>58</v>
      </c>
      <c r="E1214" t="str">
        <f t="shared" si="18"/>
        <v>411296Aggregate100% Cycling</v>
      </c>
      <c r="F1214">
        <v>8.1794449999999994</v>
      </c>
      <c r="G1214">
        <v>8.2420799999999996</v>
      </c>
      <c r="H1214">
        <v>8.4096969999999995</v>
      </c>
      <c r="I1214">
        <v>67.211209999999994</v>
      </c>
      <c r="J1214">
        <v>-0.62478999999999996</v>
      </c>
      <c r="K1214">
        <v>-0.21865370000000001</v>
      </c>
      <c r="L1214" s="1">
        <v>6.2634999999999996E-2</v>
      </c>
      <c r="M1214" s="1">
        <v>0.3439238</v>
      </c>
      <c r="N1214">
        <v>0.75006010000000001</v>
      </c>
      <c r="O1214">
        <v>-0.45717229999999998</v>
      </c>
      <c r="P1214">
        <v>-5.1035999999999998E-2</v>
      </c>
      <c r="Q1214">
        <v>0.23025280000000001</v>
      </c>
      <c r="R1214">
        <v>0.51154160000000004</v>
      </c>
      <c r="S1214">
        <v>0.91767790000000005</v>
      </c>
    </row>
    <row r="1215" spans="1:19">
      <c r="A1215" s="12">
        <v>41129</v>
      </c>
      <c r="B1215" s="14">
        <v>6</v>
      </c>
      <c r="C1215" t="s">
        <v>63</v>
      </c>
      <c r="D1215" t="s">
        <v>57</v>
      </c>
      <c r="E1215" t="str">
        <f t="shared" si="18"/>
        <v>411296Aggregate50% Cycling</v>
      </c>
      <c r="F1215">
        <v>7.491295</v>
      </c>
      <c r="G1215">
        <v>7.6633300000000002</v>
      </c>
      <c r="H1215">
        <v>7.2296860000000001</v>
      </c>
      <c r="I1215">
        <v>67.183109999999999</v>
      </c>
      <c r="J1215">
        <v>-0.46510030000000002</v>
      </c>
      <c r="K1215">
        <v>-8.8675400000000001E-2</v>
      </c>
      <c r="L1215" s="1">
        <v>0.1720353</v>
      </c>
      <c r="M1215" s="1">
        <v>0.43274610000000002</v>
      </c>
      <c r="N1215">
        <v>0.80917090000000003</v>
      </c>
      <c r="O1215">
        <v>-0.89874480000000001</v>
      </c>
      <c r="P1215">
        <v>-0.52232000000000001</v>
      </c>
      <c r="Q1215">
        <v>-0.26160919999999999</v>
      </c>
      <c r="R1215">
        <v>-8.9849999999999999E-4</v>
      </c>
      <c r="S1215">
        <v>0.37552639999999998</v>
      </c>
    </row>
    <row r="1216" spans="1:19">
      <c r="A1216" s="12">
        <v>41129</v>
      </c>
      <c r="B1216" s="14">
        <v>6</v>
      </c>
      <c r="C1216" t="s">
        <v>63</v>
      </c>
      <c r="D1216" t="s">
        <v>52</v>
      </c>
      <c r="E1216" t="str">
        <f t="shared" si="18"/>
        <v>411296AggregateAll</v>
      </c>
      <c r="F1216">
        <v>15.674060000000001</v>
      </c>
      <c r="G1216">
        <v>15.90981</v>
      </c>
      <c r="H1216">
        <v>15.63846</v>
      </c>
      <c r="I1216">
        <v>67.197999999999993</v>
      </c>
      <c r="J1216">
        <v>-1.089159</v>
      </c>
      <c r="K1216">
        <v>-0.3063922</v>
      </c>
      <c r="L1216" s="1">
        <v>0.23574999999999999</v>
      </c>
      <c r="M1216" s="1">
        <v>0.77789209999999998</v>
      </c>
      <c r="N1216">
        <v>1.560659</v>
      </c>
      <c r="O1216">
        <v>-1.3605160000000001</v>
      </c>
      <c r="P1216">
        <v>-0.5777485</v>
      </c>
      <c r="Q1216">
        <v>-3.5606400000000003E-2</v>
      </c>
      <c r="R1216">
        <v>0.50653579999999998</v>
      </c>
      <c r="S1216">
        <v>1.2893030000000001</v>
      </c>
    </row>
    <row r="1217" spans="1:19">
      <c r="A1217" s="12">
        <v>41129</v>
      </c>
      <c r="B1217" s="14">
        <v>6</v>
      </c>
      <c r="C1217" t="s">
        <v>55</v>
      </c>
      <c r="D1217" t="s">
        <v>58</v>
      </c>
      <c r="E1217" t="str">
        <f t="shared" si="18"/>
        <v>411296Average Per Device100% Cycling</v>
      </c>
      <c r="F1217">
        <v>0.56408979999999997</v>
      </c>
      <c r="G1217">
        <v>0.56840939999999995</v>
      </c>
      <c r="H1217">
        <v>0.57996899999999996</v>
      </c>
      <c r="I1217">
        <v>67.211209999999994</v>
      </c>
      <c r="J1217">
        <v>-5.1796700000000001E-2</v>
      </c>
      <c r="K1217">
        <v>-1.8642700000000002E-2</v>
      </c>
      <c r="L1217" s="1">
        <v>4.3195999999999998E-3</v>
      </c>
      <c r="M1217" s="1">
        <v>2.7282000000000001E-2</v>
      </c>
      <c r="N1217">
        <v>6.0435900000000001E-2</v>
      </c>
      <c r="O1217">
        <v>-4.0237099999999998E-2</v>
      </c>
      <c r="P1217">
        <v>-7.0831000000000002E-3</v>
      </c>
      <c r="Q1217">
        <v>1.58792E-2</v>
      </c>
      <c r="R1217">
        <v>3.8841599999999997E-2</v>
      </c>
      <c r="S1217">
        <v>7.1995500000000004E-2</v>
      </c>
    </row>
    <row r="1218" spans="1:19">
      <c r="A1218" s="12">
        <v>41129</v>
      </c>
      <c r="B1218" s="14">
        <v>6</v>
      </c>
      <c r="C1218" t="s">
        <v>55</v>
      </c>
      <c r="D1218" t="s">
        <v>57</v>
      </c>
      <c r="E1218" t="str">
        <f t="shared" si="18"/>
        <v>411296Average Per Device50% Cycling</v>
      </c>
      <c r="F1218">
        <v>0.60232660000000005</v>
      </c>
      <c r="G1218">
        <v>0.61615889999999995</v>
      </c>
      <c r="H1218">
        <v>0.58129229999999998</v>
      </c>
      <c r="I1218">
        <v>67.183109999999999</v>
      </c>
      <c r="J1218">
        <v>-4.5835800000000003E-2</v>
      </c>
      <c r="K1218">
        <v>-1.05834E-2</v>
      </c>
      <c r="L1218" s="1">
        <v>1.38323E-2</v>
      </c>
      <c r="M1218" s="1">
        <v>3.8247999999999997E-2</v>
      </c>
      <c r="N1218">
        <v>7.3500300000000005E-2</v>
      </c>
      <c r="O1218">
        <v>-8.0702399999999994E-2</v>
      </c>
      <c r="P1218">
        <v>-4.5449999999999997E-2</v>
      </c>
      <c r="Q1218">
        <v>-2.1034299999999999E-2</v>
      </c>
      <c r="R1218">
        <v>3.3814000000000001E-3</v>
      </c>
      <c r="S1218">
        <v>3.8633800000000003E-2</v>
      </c>
    </row>
    <row r="1219" spans="1:19">
      <c r="A1219" s="12">
        <v>41129</v>
      </c>
      <c r="B1219" s="14">
        <v>6</v>
      </c>
      <c r="C1219" t="s">
        <v>55</v>
      </c>
      <c r="D1219" t="s">
        <v>52</v>
      </c>
      <c r="E1219" t="str">
        <f t="shared" ref="E1219:E1282" si="19">CONCATENATE(A1219,B1219,C1219,D1219)</f>
        <v>411296Average Per DeviceAll</v>
      </c>
      <c r="F1219">
        <v>0.5820611</v>
      </c>
      <c r="G1219">
        <v>0.59085169999999998</v>
      </c>
      <c r="H1219">
        <v>0.58059099999999997</v>
      </c>
      <c r="I1219">
        <v>67.197999999999993</v>
      </c>
      <c r="J1219">
        <v>-4.89951E-2</v>
      </c>
      <c r="K1219">
        <v>-1.4854900000000001E-2</v>
      </c>
      <c r="L1219" s="1">
        <v>8.7906000000000008E-3</v>
      </c>
      <c r="M1219" s="1">
        <v>3.2436E-2</v>
      </c>
      <c r="N1219">
        <v>6.6576200000000002E-2</v>
      </c>
      <c r="O1219">
        <v>-5.9255799999999997E-2</v>
      </c>
      <c r="P1219">
        <v>-2.5115599999999998E-2</v>
      </c>
      <c r="Q1219">
        <v>-1.4701E-3</v>
      </c>
      <c r="R1219">
        <v>2.2175299999999998E-2</v>
      </c>
      <c r="S1219">
        <v>5.6315499999999998E-2</v>
      </c>
    </row>
    <row r="1220" spans="1:19">
      <c r="A1220" s="12">
        <v>41129</v>
      </c>
      <c r="B1220" s="14">
        <v>6</v>
      </c>
      <c r="C1220" t="s">
        <v>54</v>
      </c>
      <c r="D1220" t="s">
        <v>58</v>
      </c>
      <c r="E1220" t="str">
        <f t="shared" si="19"/>
        <v>411296Average Per Premise100% Cycling</v>
      </c>
      <c r="F1220">
        <v>0.66770980000000002</v>
      </c>
      <c r="G1220">
        <v>0.67282280000000005</v>
      </c>
      <c r="H1220">
        <v>0.6865059</v>
      </c>
      <c r="I1220">
        <v>67.211209999999994</v>
      </c>
      <c r="J1220">
        <v>-5.1003300000000001E-2</v>
      </c>
      <c r="K1220">
        <v>-1.7849299999999999E-2</v>
      </c>
      <c r="L1220" s="1">
        <v>5.1130999999999998E-3</v>
      </c>
      <c r="M1220" s="1">
        <v>2.80754E-2</v>
      </c>
      <c r="N1220">
        <v>6.1229400000000003E-2</v>
      </c>
      <c r="O1220">
        <v>-3.7320199999999998E-2</v>
      </c>
      <c r="P1220">
        <v>-4.1662000000000001E-3</v>
      </c>
      <c r="Q1220">
        <v>1.87961E-2</v>
      </c>
      <c r="R1220">
        <v>4.1758499999999997E-2</v>
      </c>
      <c r="S1220">
        <v>7.4912500000000007E-2</v>
      </c>
    </row>
    <row r="1221" spans="1:19">
      <c r="A1221" s="12">
        <v>41129</v>
      </c>
      <c r="B1221" s="14">
        <v>6</v>
      </c>
      <c r="C1221" t="s">
        <v>54</v>
      </c>
      <c r="D1221" t="s">
        <v>57</v>
      </c>
      <c r="E1221" t="str">
        <f t="shared" si="19"/>
        <v>411296Average Per Premise50% Cycling</v>
      </c>
      <c r="F1221">
        <v>0.70156350000000001</v>
      </c>
      <c r="G1221">
        <v>0.7176747</v>
      </c>
      <c r="H1221">
        <v>0.67706359999999999</v>
      </c>
      <c r="I1221">
        <v>67.183109999999999</v>
      </c>
      <c r="J1221">
        <v>-4.3556900000000003E-2</v>
      </c>
      <c r="K1221">
        <v>-8.3044999999999994E-3</v>
      </c>
      <c r="L1221" s="1">
        <v>1.6111199999999999E-2</v>
      </c>
      <c r="M1221" s="1">
        <v>4.0526899999999998E-2</v>
      </c>
      <c r="N1221">
        <v>7.5779299999999994E-2</v>
      </c>
      <c r="O1221">
        <v>-8.4167900000000004E-2</v>
      </c>
      <c r="P1221">
        <v>-4.8915500000000001E-2</v>
      </c>
      <c r="Q1221">
        <v>-2.4499799999999999E-2</v>
      </c>
      <c r="R1221">
        <v>-8.4099999999999998E-5</v>
      </c>
      <c r="S1221">
        <v>3.5168199999999997E-2</v>
      </c>
    </row>
    <row r="1222" spans="1:19">
      <c r="A1222" s="12">
        <v>41129</v>
      </c>
      <c r="B1222" s="14">
        <v>6</v>
      </c>
      <c r="C1222" t="s">
        <v>54</v>
      </c>
      <c r="D1222" t="s">
        <v>52</v>
      </c>
      <c r="E1222" t="str">
        <f t="shared" si="19"/>
        <v>411296Average Per PremiseAll</v>
      </c>
      <c r="F1222">
        <v>0.68362100000000003</v>
      </c>
      <c r="G1222">
        <v>0.69390320000000005</v>
      </c>
      <c r="H1222">
        <v>0.68206800000000001</v>
      </c>
      <c r="I1222">
        <v>67.197999999999993</v>
      </c>
      <c r="J1222">
        <v>-4.7503499999999997E-2</v>
      </c>
      <c r="K1222">
        <v>-1.33632E-2</v>
      </c>
      <c r="L1222" s="1">
        <v>1.02822E-2</v>
      </c>
      <c r="M1222" s="1">
        <v>3.3927600000000002E-2</v>
      </c>
      <c r="N1222">
        <v>6.8067799999999998E-2</v>
      </c>
      <c r="O1222">
        <v>-5.9338599999999998E-2</v>
      </c>
      <c r="P1222">
        <v>-2.5198399999999999E-2</v>
      </c>
      <c r="Q1222">
        <v>-1.5529999999999999E-3</v>
      </c>
      <c r="R1222">
        <v>2.2092500000000001E-2</v>
      </c>
      <c r="S1222">
        <v>5.6232699999999997E-2</v>
      </c>
    </row>
    <row r="1223" spans="1:19">
      <c r="A1223" s="12">
        <v>41129</v>
      </c>
      <c r="B1223" s="14">
        <v>6</v>
      </c>
      <c r="C1223" t="s">
        <v>56</v>
      </c>
      <c r="D1223" t="s">
        <v>58</v>
      </c>
      <c r="E1223" t="str">
        <f t="shared" si="19"/>
        <v>411296Average Per Ton100% Cycling</v>
      </c>
      <c r="F1223">
        <v>0.15598919999999999</v>
      </c>
      <c r="G1223">
        <v>0.15718370000000001</v>
      </c>
      <c r="H1223">
        <v>0.1603803</v>
      </c>
      <c r="I1223">
        <v>67.211209999999994</v>
      </c>
      <c r="J1223">
        <v>-5.49218E-2</v>
      </c>
      <c r="K1223">
        <v>-2.17678E-2</v>
      </c>
      <c r="L1223" s="1">
        <v>1.1945E-3</v>
      </c>
      <c r="M1223" s="1">
        <v>2.4156899999999999E-2</v>
      </c>
      <c r="N1223">
        <v>5.7310800000000002E-2</v>
      </c>
      <c r="O1223">
        <v>-5.1725199999999999E-2</v>
      </c>
      <c r="P1223">
        <v>-1.85712E-2</v>
      </c>
      <c r="Q1223">
        <v>4.3911000000000002E-3</v>
      </c>
      <c r="R1223">
        <v>2.7353499999999999E-2</v>
      </c>
      <c r="S1223">
        <v>6.0507499999999999E-2</v>
      </c>
    </row>
    <row r="1224" spans="1:19">
      <c r="A1224" s="12">
        <v>41129</v>
      </c>
      <c r="B1224" s="14">
        <v>6</v>
      </c>
      <c r="C1224" t="s">
        <v>56</v>
      </c>
      <c r="D1224" t="s">
        <v>57</v>
      </c>
      <c r="E1224" t="str">
        <f t="shared" si="19"/>
        <v>411296Average Per Ton50% Cycling</v>
      </c>
      <c r="F1224">
        <v>0.17352890000000001</v>
      </c>
      <c r="G1224">
        <v>0.1775139</v>
      </c>
      <c r="H1224">
        <v>0.16746900000000001</v>
      </c>
      <c r="I1224">
        <v>67.183109999999999</v>
      </c>
      <c r="J1224">
        <v>-5.5683000000000003E-2</v>
      </c>
      <c r="K1224">
        <v>-2.04307E-2</v>
      </c>
      <c r="L1224" s="1">
        <v>3.9849999999999998E-3</v>
      </c>
      <c r="M1224" s="1">
        <v>2.8400700000000001E-2</v>
      </c>
      <c r="N1224">
        <v>6.3653100000000004E-2</v>
      </c>
      <c r="O1224">
        <v>-6.5727999999999995E-2</v>
      </c>
      <c r="P1224">
        <v>-3.0475599999999999E-2</v>
      </c>
      <c r="Q1224">
        <v>-6.0599E-3</v>
      </c>
      <c r="R1224">
        <v>1.8355799999999999E-2</v>
      </c>
      <c r="S1224">
        <v>5.3608099999999999E-2</v>
      </c>
    </row>
    <row r="1225" spans="1:19">
      <c r="A1225" s="12">
        <v>41129</v>
      </c>
      <c r="B1225" s="14">
        <v>6</v>
      </c>
      <c r="C1225" t="s">
        <v>56</v>
      </c>
      <c r="D1225" t="s">
        <v>52</v>
      </c>
      <c r="E1225" t="str">
        <f t="shared" si="19"/>
        <v>411296Average Per TonAll</v>
      </c>
      <c r="F1225">
        <v>0.16423289999999999</v>
      </c>
      <c r="G1225">
        <v>0.1667389</v>
      </c>
      <c r="H1225">
        <v>0.163712</v>
      </c>
      <c r="I1225">
        <v>67.197999999999993</v>
      </c>
      <c r="J1225">
        <v>-5.5279599999999998E-2</v>
      </c>
      <c r="K1225">
        <v>-2.1139399999999999E-2</v>
      </c>
      <c r="L1225" s="1">
        <v>2.5060999999999998E-3</v>
      </c>
      <c r="M1225" s="1">
        <v>2.6151500000000001E-2</v>
      </c>
      <c r="N1225">
        <v>6.0291699999999997E-2</v>
      </c>
      <c r="O1225">
        <v>-5.8306499999999997E-2</v>
      </c>
      <c r="P1225">
        <v>-2.4166300000000002E-2</v>
      </c>
      <c r="Q1225">
        <v>-5.2090000000000003E-4</v>
      </c>
      <c r="R1225">
        <v>2.3124599999999999E-2</v>
      </c>
      <c r="S1225">
        <v>5.7264799999999998E-2</v>
      </c>
    </row>
    <row r="1226" spans="1:19">
      <c r="A1226" s="12">
        <v>41129</v>
      </c>
      <c r="B1226" s="14">
        <v>7</v>
      </c>
      <c r="C1226" t="s">
        <v>63</v>
      </c>
      <c r="D1226" t="s">
        <v>58</v>
      </c>
      <c r="E1226" t="str">
        <f t="shared" si="19"/>
        <v>411297Aggregate100% Cycling</v>
      </c>
      <c r="F1226">
        <v>8.7536629999999995</v>
      </c>
      <c r="G1226">
        <v>9.3909479999999999</v>
      </c>
      <c r="H1226">
        <v>9.5819310000000009</v>
      </c>
      <c r="I1226">
        <v>68.198229999999995</v>
      </c>
      <c r="J1226">
        <v>-8.85349E-2</v>
      </c>
      <c r="K1226">
        <v>0.34028560000000002</v>
      </c>
      <c r="L1226" s="1">
        <v>0.63728530000000005</v>
      </c>
      <c r="M1226" s="1">
        <v>0.93428500000000003</v>
      </c>
      <c r="N1226">
        <v>1.3631059999999999</v>
      </c>
      <c r="O1226">
        <v>0.10244789999999999</v>
      </c>
      <c r="P1226">
        <v>0.53126830000000003</v>
      </c>
      <c r="Q1226">
        <v>0.82826809999999995</v>
      </c>
      <c r="R1226">
        <v>1.1252679999999999</v>
      </c>
      <c r="S1226">
        <v>1.5540879999999999</v>
      </c>
    </row>
    <row r="1227" spans="1:19">
      <c r="A1227" s="12">
        <v>41129</v>
      </c>
      <c r="B1227" s="14">
        <v>7</v>
      </c>
      <c r="C1227" t="s">
        <v>63</v>
      </c>
      <c r="D1227" t="s">
        <v>57</v>
      </c>
      <c r="E1227" t="str">
        <f t="shared" si="19"/>
        <v>411297Aggregate50% Cycling</v>
      </c>
      <c r="F1227">
        <v>8.58657</v>
      </c>
      <c r="G1227">
        <v>8.3056000000000001</v>
      </c>
      <c r="H1227">
        <v>7.8356120000000002</v>
      </c>
      <c r="I1227">
        <v>68.082220000000007</v>
      </c>
      <c r="J1227">
        <v>-0.98131489999999999</v>
      </c>
      <c r="K1227">
        <v>-0.56754530000000003</v>
      </c>
      <c r="L1227" s="1">
        <v>-0.28096969999999999</v>
      </c>
      <c r="M1227" s="1">
        <v>5.6059999999999999E-3</v>
      </c>
      <c r="N1227">
        <v>0.41937560000000002</v>
      </c>
      <c r="O1227">
        <v>-1.451303</v>
      </c>
      <c r="P1227">
        <v>-1.037534</v>
      </c>
      <c r="Q1227">
        <v>-0.75095789999999996</v>
      </c>
      <c r="R1227">
        <v>-0.46438230000000003</v>
      </c>
      <c r="S1227">
        <v>-5.0612600000000001E-2</v>
      </c>
    </row>
    <row r="1228" spans="1:19">
      <c r="A1228" s="12">
        <v>41129</v>
      </c>
      <c r="B1228" s="14">
        <v>7</v>
      </c>
      <c r="C1228" t="s">
        <v>63</v>
      </c>
      <c r="D1228" t="s">
        <v>52</v>
      </c>
      <c r="E1228" t="str">
        <f t="shared" si="19"/>
        <v>411297AggregateAll</v>
      </c>
      <c r="F1228">
        <v>17.349019999999999</v>
      </c>
      <c r="G1228">
        <v>17.697649999999999</v>
      </c>
      <c r="H1228">
        <v>17.412790000000001</v>
      </c>
      <c r="I1228">
        <v>68.143709999999999</v>
      </c>
      <c r="J1228">
        <v>-1.0781609999999999</v>
      </c>
      <c r="K1228">
        <v>-0.23520369999999999</v>
      </c>
      <c r="L1228" s="1">
        <v>0.3486262</v>
      </c>
      <c r="M1228" s="1">
        <v>0.93245599999999995</v>
      </c>
      <c r="N1228">
        <v>1.775414</v>
      </c>
      <c r="O1228">
        <v>-1.3630180000000001</v>
      </c>
      <c r="P1228">
        <v>-0.52006010000000003</v>
      </c>
      <c r="Q1228">
        <v>6.3769900000000004E-2</v>
      </c>
      <c r="R1228">
        <v>0.6475997</v>
      </c>
      <c r="S1228">
        <v>1.4905569999999999</v>
      </c>
    </row>
    <row r="1229" spans="1:19">
      <c r="A1229" s="12">
        <v>41129</v>
      </c>
      <c r="B1229" s="14">
        <v>7</v>
      </c>
      <c r="C1229" t="s">
        <v>55</v>
      </c>
      <c r="D1229" t="s">
        <v>58</v>
      </c>
      <c r="E1229" t="str">
        <f t="shared" si="19"/>
        <v>411297Average Per Device100% Cycling</v>
      </c>
      <c r="F1229">
        <v>0.60369039999999996</v>
      </c>
      <c r="G1229">
        <v>0.64764029999999995</v>
      </c>
      <c r="H1229">
        <v>0.66081140000000005</v>
      </c>
      <c r="I1229">
        <v>68.198229999999995</v>
      </c>
      <c r="J1229">
        <v>-1.53007E-2</v>
      </c>
      <c r="K1229">
        <v>1.97051E-2</v>
      </c>
      <c r="L1229" s="1">
        <v>4.3950000000000003E-2</v>
      </c>
      <c r="M1229" s="1">
        <v>6.81948E-2</v>
      </c>
      <c r="N1229">
        <v>0.1032006</v>
      </c>
      <c r="O1229">
        <v>-2.1297E-3</v>
      </c>
      <c r="P1229">
        <v>3.2876099999999998E-2</v>
      </c>
      <c r="Q1229">
        <v>5.7120999999999998E-2</v>
      </c>
      <c r="R1229">
        <v>8.1365900000000005E-2</v>
      </c>
      <c r="S1229">
        <v>0.11637160000000001</v>
      </c>
    </row>
    <row r="1230" spans="1:19">
      <c r="A1230" s="12">
        <v>41129</v>
      </c>
      <c r="B1230" s="14">
        <v>7</v>
      </c>
      <c r="C1230" t="s">
        <v>55</v>
      </c>
      <c r="D1230" t="s">
        <v>57</v>
      </c>
      <c r="E1230" t="str">
        <f t="shared" si="19"/>
        <v>411297Average Per Device50% Cycling</v>
      </c>
      <c r="F1230">
        <v>0.69039059999999997</v>
      </c>
      <c r="G1230">
        <v>0.6677997</v>
      </c>
      <c r="H1230">
        <v>0.63001099999999999</v>
      </c>
      <c r="I1230">
        <v>68.082220000000007</v>
      </c>
      <c r="J1230">
        <v>-8.8178599999999996E-2</v>
      </c>
      <c r="K1230">
        <v>-4.9428899999999998E-2</v>
      </c>
      <c r="L1230" s="1">
        <v>-2.2590900000000001E-2</v>
      </c>
      <c r="M1230" s="1">
        <v>4.2469999999999999E-3</v>
      </c>
      <c r="N1230">
        <v>4.2996699999999999E-2</v>
      </c>
      <c r="O1230">
        <v>-0.12596740000000001</v>
      </c>
      <c r="P1230">
        <v>-8.7217600000000006E-2</v>
      </c>
      <c r="Q1230">
        <v>-6.0379700000000001E-2</v>
      </c>
      <c r="R1230">
        <v>-3.3541700000000001E-2</v>
      </c>
      <c r="S1230">
        <v>5.208E-3</v>
      </c>
    </row>
    <row r="1231" spans="1:19">
      <c r="A1231" s="12">
        <v>41129</v>
      </c>
      <c r="B1231" s="14">
        <v>7</v>
      </c>
      <c r="C1231" t="s">
        <v>55</v>
      </c>
      <c r="D1231" t="s">
        <v>52</v>
      </c>
      <c r="E1231" t="str">
        <f t="shared" si="19"/>
        <v>411297Average Per DeviceAll</v>
      </c>
      <c r="F1231">
        <v>0.64443950000000005</v>
      </c>
      <c r="G1231">
        <v>0.65711529999999996</v>
      </c>
      <c r="H1231">
        <v>0.6463352</v>
      </c>
      <c r="I1231">
        <v>68.143709999999999</v>
      </c>
      <c r="J1231">
        <v>-4.9553300000000002E-2</v>
      </c>
      <c r="K1231">
        <v>-1.27879E-2</v>
      </c>
      <c r="L1231" s="1">
        <v>1.26757E-2</v>
      </c>
      <c r="M1231" s="1">
        <v>3.8139399999999997E-2</v>
      </c>
      <c r="N1231">
        <v>7.4904799999999994E-2</v>
      </c>
      <c r="O1231">
        <v>-6.0333400000000002E-2</v>
      </c>
      <c r="P1231">
        <v>-2.3567999999999999E-2</v>
      </c>
      <c r="Q1231">
        <v>1.8956999999999999E-3</v>
      </c>
      <c r="R1231">
        <v>2.73593E-2</v>
      </c>
      <c r="S1231">
        <v>6.4124700000000007E-2</v>
      </c>
    </row>
    <row r="1232" spans="1:19">
      <c r="A1232" s="12">
        <v>41129</v>
      </c>
      <c r="B1232" s="14">
        <v>7</v>
      </c>
      <c r="C1232" t="s">
        <v>54</v>
      </c>
      <c r="D1232" t="s">
        <v>58</v>
      </c>
      <c r="E1232" t="str">
        <f t="shared" si="19"/>
        <v>411297Average Per Premise100% Cycling</v>
      </c>
      <c r="F1232">
        <v>0.71458469999999996</v>
      </c>
      <c r="G1232">
        <v>0.76660799999999996</v>
      </c>
      <c r="H1232">
        <v>0.78219839999999996</v>
      </c>
      <c r="I1232">
        <v>68.198229999999995</v>
      </c>
      <c r="J1232">
        <v>-7.2272999999999999E-3</v>
      </c>
      <c r="K1232">
        <v>2.7778400000000002E-2</v>
      </c>
      <c r="L1232" s="1">
        <v>5.2023300000000001E-2</v>
      </c>
      <c r="M1232" s="1">
        <v>7.6268199999999994E-2</v>
      </c>
      <c r="N1232">
        <v>0.1112739</v>
      </c>
      <c r="O1232">
        <v>8.3631E-3</v>
      </c>
      <c r="P1232">
        <v>4.3368799999999999E-2</v>
      </c>
      <c r="Q1232">
        <v>6.7613699999999999E-2</v>
      </c>
      <c r="R1232">
        <v>9.1858599999999999E-2</v>
      </c>
      <c r="S1232">
        <v>0.12686430000000001</v>
      </c>
    </row>
    <row r="1233" spans="1:19">
      <c r="A1233" s="12">
        <v>41129</v>
      </c>
      <c r="B1233" s="14">
        <v>7</v>
      </c>
      <c r="C1233" t="s">
        <v>54</v>
      </c>
      <c r="D1233" t="s">
        <v>57</v>
      </c>
      <c r="E1233" t="str">
        <f t="shared" si="19"/>
        <v>411297Average Per Premise50% Cycling</v>
      </c>
      <c r="F1233">
        <v>0.80413650000000003</v>
      </c>
      <c r="G1233">
        <v>0.77782359999999995</v>
      </c>
      <c r="H1233">
        <v>0.73380889999999999</v>
      </c>
      <c r="I1233">
        <v>68.082220000000007</v>
      </c>
      <c r="J1233">
        <v>-9.1900599999999999E-2</v>
      </c>
      <c r="K1233">
        <v>-5.3150900000000001E-2</v>
      </c>
      <c r="L1233" s="1">
        <v>-2.63129E-2</v>
      </c>
      <c r="M1233" s="1">
        <v>5.2499999999999997E-4</v>
      </c>
      <c r="N1233">
        <v>3.9274700000000003E-2</v>
      </c>
      <c r="O1233">
        <v>-0.13591529999999999</v>
      </c>
      <c r="P1233">
        <v>-9.7165500000000002E-2</v>
      </c>
      <c r="Q1233">
        <v>-7.0327600000000004E-2</v>
      </c>
      <c r="R1233">
        <v>-4.3489600000000003E-2</v>
      </c>
      <c r="S1233">
        <v>-4.7399E-3</v>
      </c>
    </row>
    <row r="1234" spans="1:19">
      <c r="A1234" s="12">
        <v>41129</v>
      </c>
      <c r="B1234" s="14">
        <v>7</v>
      </c>
      <c r="C1234" t="s">
        <v>54</v>
      </c>
      <c r="D1234" t="s">
        <v>52</v>
      </c>
      <c r="E1234" t="str">
        <f t="shared" si="19"/>
        <v>411297Average Per PremiseAll</v>
      </c>
      <c r="F1234">
        <v>0.75667410000000002</v>
      </c>
      <c r="G1234">
        <v>0.77187930000000005</v>
      </c>
      <c r="H1234">
        <v>0.7594554</v>
      </c>
      <c r="I1234">
        <v>68.143709999999999</v>
      </c>
      <c r="J1234">
        <v>-4.7023799999999998E-2</v>
      </c>
      <c r="K1234">
        <v>-1.0258400000000001E-2</v>
      </c>
      <c r="L1234" s="1">
        <v>1.52053E-2</v>
      </c>
      <c r="M1234" s="1">
        <v>4.0668900000000001E-2</v>
      </c>
      <c r="N1234">
        <v>7.7434299999999998E-2</v>
      </c>
      <c r="O1234">
        <v>-5.9447699999999999E-2</v>
      </c>
      <c r="P1234">
        <v>-2.2682299999999999E-2</v>
      </c>
      <c r="Q1234">
        <v>2.7813E-3</v>
      </c>
      <c r="R1234">
        <v>2.82449E-2</v>
      </c>
      <c r="S1234">
        <v>6.5010299999999993E-2</v>
      </c>
    </row>
    <row r="1235" spans="1:19">
      <c r="A1235" s="12">
        <v>41129</v>
      </c>
      <c r="B1235" s="14">
        <v>7</v>
      </c>
      <c r="C1235" t="s">
        <v>56</v>
      </c>
      <c r="D1235" t="s">
        <v>58</v>
      </c>
      <c r="E1235" t="str">
        <f t="shared" si="19"/>
        <v>411297Average Per Ton100% Cycling</v>
      </c>
      <c r="F1235">
        <v>0.16694000000000001</v>
      </c>
      <c r="G1235">
        <v>0.17909359999999999</v>
      </c>
      <c r="H1235">
        <v>0.1827358</v>
      </c>
      <c r="I1235">
        <v>68.198229999999995</v>
      </c>
      <c r="J1235">
        <v>-4.7097E-2</v>
      </c>
      <c r="K1235">
        <v>-1.2091299999999999E-2</v>
      </c>
      <c r="L1235" s="1">
        <v>1.2153600000000001E-2</v>
      </c>
      <c r="M1235" s="1">
        <v>3.63985E-2</v>
      </c>
      <c r="N1235">
        <v>7.1404200000000001E-2</v>
      </c>
      <c r="O1235">
        <v>-4.3454800000000002E-2</v>
      </c>
      <c r="P1235">
        <v>-8.4490999999999993E-3</v>
      </c>
      <c r="Q1235">
        <v>1.5795799999999999E-2</v>
      </c>
      <c r="R1235">
        <v>4.0040699999999999E-2</v>
      </c>
      <c r="S1235">
        <v>7.5046399999999999E-2</v>
      </c>
    </row>
    <row r="1236" spans="1:19">
      <c r="A1236" s="12">
        <v>41129</v>
      </c>
      <c r="B1236" s="14">
        <v>7</v>
      </c>
      <c r="C1236" t="s">
        <v>56</v>
      </c>
      <c r="D1236" t="s">
        <v>57</v>
      </c>
      <c r="E1236" t="str">
        <f t="shared" si="19"/>
        <v>411297Average Per Ton50% Cycling</v>
      </c>
      <c r="F1236">
        <v>0.19889989999999999</v>
      </c>
      <c r="G1236">
        <v>0.19239149999999999</v>
      </c>
      <c r="H1236">
        <v>0.18150469999999999</v>
      </c>
      <c r="I1236">
        <v>68.082220000000007</v>
      </c>
      <c r="J1236">
        <v>-7.2096099999999996E-2</v>
      </c>
      <c r="K1236">
        <v>-3.3346399999999998E-2</v>
      </c>
      <c r="L1236" s="1">
        <v>-6.5084000000000001E-3</v>
      </c>
      <c r="M1236" s="1">
        <v>2.03295E-2</v>
      </c>
      <c r="N1236">
        <v>5.9079300000000001E-2</v>
      </c>
      <c r="O1236">
        <v>-8.2982899999999998E-2</v>
      </c>
      <c r="P1236">
        <v>-4.42332E-2</v>
      </c>
      <c r="Q1236">
        <v>-1.73952E-2</v>
      </c>
      <c r="R1236">
        <v>9.4427000000000001E-3</v>
      </c>
      <c r="S1236">
        <v>4.8192400000000003E-2</v>
      </c>
    </row>
    <row r="1237" spans="1:19">
      <c r="A1237" s="12">
        <v>41129</v>
      </c>
      <c r="B1237" s="14">
        <v>7</v>
      </c>
      <c r="C1237" t="s">
        <v>56</v>
      </c>
      <c r="D1237" t="s">
        <v>52</v>
      </c>
      <c r="E1237" t="str">
        <f t="shared" si="19"/>
        <v>411297Average Per TonAll</v>
      </c>
      <c r="F1237">
        <v>0.18196119999999999</v>
      </c>
      <c r="G1237">
        <v>0.1853436</v>
      </c>
      <c r="H1237">
        <v>0.18215719999999999</v>
      </c>
      <c r="I1237">
        <v>68.143709999999999</v>
      </c>
      <c r="J1237">
        <v>-5.8846599999999999E-2</v>
      </c>
      <c r="K1237">
        <v>-2.2081199999999999E-2</v>
      </c>
      <c r="L1237" s="1">
        <v>3.3825000000000001E-3</v>
      </c>
      <c r="M1237" s="1">
        <v>2.88461E-2</v>
      </c>
      <c r="N1237">
        <v>6.5611500000000003E-2</v>
      </c>
      <c r="O1237">
        <v>-6.2032999999999998E-2</v>
      </c>
      <c r="P1237">
        <v>-2.5267600000000001E-2</v>
      </c>
      <c r="Q1237">
        <v>1.9599999999999999E-4</v>
      </c>
      <c r="R1237">
        <v>2.5659600000000001E-2</v>
      </c>
      <c r="S1237">
        <v>6.2425099999999997E-2</v>
      </c>
    </row>
    <row r="1238" spans="1:19">
      <c r="A1238" s="12">
        <v>41129</v>
      </c>
      <c r="B1238" s="14">
        <v>8</v>
      </c>
      <c r="C1238" t="s">
        <v>63</v>
      </c>
      <c r="D1238" t="s">
        <v>58</v>
      </c>
      <c r="E1238" t="str">
        <f t="shared" si="19"/>
        <v>411298Aggregate100% Cycling</v>
      </c>
      <c r="F1238">
        <v>9.2598710000000004</v>
      </c>
      <c r="G1238">
        <v>10.33009</v>
      </c>
      <c r="H1238">
        <v>10.540179999999999</v>
      </c>
      <c r="I1238">
        <v>72.76688</v>
      </c>
      <c r="J1238">
        <v>0.22302179999999999</v>
      </c>
      <c r="K1238">
        <v>0.72355559999999997</v>
      </c>
      <c r="L1238" s="1">
        <v>1.0702240000000001</v>
      </c>
      <c r="M1238" s="1">
        <v>1.416892</v>
      </c>
      <c r="N1238">
        <v>1.9174260000000001</v>
      </c>
      <c r="O1238">
        <v>0.43310330000000002</v>
      </c>
      <c r="P1238">
        <v>0.9336371</v>
      </c>
      <c r="Q1238">
        <v>1.280305</v>
      </c>
      <c r="R1238">
        <v>1.6269739999999999</v>
      </c>
      <c r="S1238">
        <v>2.127507</v>
      </c>
    </row>
    <row r="1239" spans="1:19">
      <c r="A1239" s="12">
        <v>41129</v>
      </c>
      <c r="B1239" s="14">
        <v>8</v>
      </c>
      <c r="C1239" t="s">
        <v>63</v>
      </c>
      <c r="D1239" t="s">
        <v>57</v>
      </c>
      <c r="E1239" t="str">
        <f t="shared" si="19"/>
        <v>411298Aggregate50% Cycling</v>
      </c>
      <c r="F1239">
        <v>9.1090260000000001</v>
      </c>
      <c r="G1239">
        <v>9.4339030000000008</v>
      </c>
      <c r="H1239">
        <v>8.900067</v>
      </c>
      <c r="I1239">
        <v>72.673869999999994</v>
      </c>
      <c r="J1239">
        <v>-0.51335770000000003</v>
      </c>
      <c r="K1239">
        <v>-1.81218E-2</v>
      </c>
      <c r="L1239" s="1">
        <v>0.32487700000000003</v>
      </c>
      <c r="M1239" s="1">
        <v>0.66787589999999997</v>
      </c>
      <c r="N1239">
        <v>1.1631119999999999</v>
      </c>
      <c r="O1239">
        <v>-1.047193</v>
      </c>
      <c r="P1239">
        <v>-0.55195700000000003</v>
      </c>
      <c r="Q1239">
        <v>-0.20895820000000001</v>
      </c>
      <c r="R1239">
        <v>0.13404070000000001</v>
      </c>
      <c r="S1239">
        <v>0.62927650000000002</v>
      </c>
    </row>
    <row r="1240" spans="1:19">
      <c r="A1240" s="12">
        <v>41129</v>
      </c>
      <c r="B1240" s="14">
        <v>8</v>
      </c>
      <c r="C1240" t="s">
        <v>63</v>
      </c>
      <c r="D1240" t="s">
        <v>52</v>
      </c>
      <c r="E1240" t="str">
        <f t="shared" si="19"/>
        <v>411298AggregateAll</v>
      </c>
      <c r="F1240">
        <v>18.378430000000002</v>
      </c>
      <c r="G1240">
        <v>19.767939999999999</v>
      </c>
      <c r="H1240">
        <v>19.4376</v>
      </c>
      <c r="I1240">
        <v>72.723159999999993</v>
      </c>
      <c r="J1240">
        <v>-0.2968422</v>
      </c>
      <c r="K1240">
        <v>0.69946929999999996</v>
      </c>
      <c r="L1240" s="1">
        <v>1.3895120000000001</v>
      </c>
      <c r="M1240" s="1">
        <v>2.0795539999999999</v>
      </c>
      <c r="N1240">
        <v>3.0758649999999998</v>
      </c>
      <c r="O1240">
        <v>-0.62718669999999999</v>
      </c>
      <c r="P1240">
        <v>0.36912479999999998</v>
      </c>
      <c r="Q1240">
        <v>1.059167</v>
      </c>
      <c r="R1240">
        <v>1.749209</v>
      </c>
      <c r="S1240">
        <v>2.7455210000000001</v>
      </c>
    </row>
    <row r="1241" spans="1:19">
      <c r="A1241" s="12">
        <v>41129</v>
      </c>
      <c r="B1241" s="14">
        <v>8</v>
      </c>
      <c r="C1241" t="s">
        <v>55</v>
      </c>
      <c r="D1241" t="s">
        <v>58</v>
      </c>
      <c r="E1241" t="str">
        <f t="shared" si="19"/>
        <v>411298Average Per Device100% Cycling</v>
      </c>
      <c r="F1241">
        <v>0.63860070000000002</v>
      </c>
      <c r="G1241">
        <v>0.71240789999999998</v>
      </c>
      <c r="H1241">
        <v>0.72689610000000004</v>
      </c>
      <c r="I1241">
        <v>72.76688</v>
      </c>
      <c r="J1241">
        <v>4.6478999999999999E-3</v>
      </c>
      <c r="K1241">
        <v>4.5507800000000001E-2</v>
      </c>
      <c r="L1241" s="1">
        <v>7.3807200000000003E-2</v>
      </c>
      <c r="M1241" s="1">
        <v>0.10210669999999999</v>
      </c>
      <c r="N1241">
        <v>0.1429666</v>
      </c>
      <c r="O1241">
        <v>1.91361E-2</v>
      </c>
      <c r="P1241">
        <v>5.9996000000000001E-2</v>
      </c>
      <c r="Q1241">
        <v>8.8295399999999996E-2</v>
      </c>
      <c r="R1241">
        <v>0.1165948</v>
      </c>
      <c r="S1241">
        <v>0.1574547</v>
      </c>
    </row>
    <row r="1242" spans="1:19">
      <c r="A1242" s="12">
        <v>41129</v>
      </c>
      <c r="B1242" s="14">
        <v>8</v>
      </c>
      <c r="C1242" t="s">
        <v>55</v>
      </c>
      <c r="D1242" t="s">
        <v>57</v>
      </c>
      <c r="E1242" t="str">
        <f t="shared" si="19"/>
        <v>411298Average Per Device50% Cycling</v>
      </c>
      <c r="F1242">
        <v>0.73239799999999999</v>
      </c>
      <c r="G1242">
        <v>0.75851919999999995</v>
      </c>
      <c r="H1242">
        <v>0.71559700000000004</v>
      </c>
      <c r="I1242">
        <v>72.673869999999994</v>
      </c>
      <c r="J1242">
        <v>-5.2379799999999997E-2</v>
      </c>
      <c r="K1242">
        <v>-6.0007999999999997E-3</v>
      </c>
      <c r="L1242" s="1">
        <v>2.61213E-2</v>
      </c>
      <c r="M1242" s="1">
        <v>5.8243299999999998E-2</v>
      </c>
      <c r="N1242">
        <v>0.1046224</v>
      </c>
      <c r="O1242">
        <v>-9.5302100000000001E-2</v>
      </c>
      <c r="P1242">
        <v>-4.8923000000000001E-2</v>
      </c>
      <c r="Q1242">
        <v>-1.6801E-2</v>
      </c>
      <c r="R1242">
        <v>1.5321E-2</v>
      </c>
      <c r="S1242">
        <v>6.1700100000000001E-2</v>
      </c>
    </row>
    <row r="1243" spans="1:19">
      <c r="A1243" s="12">
        <v>41129</v>
      </c>
      <c r="B1243" s="14">
        <v>8</v>
      </c>
      <c r="C1243" t="s">
        <v>55</v>
      </c>
      <c r="D1243" t="s">
        <v>52</v>
      </c>
      <c r="E1243" t="str">
        <f t="shared" si="19"/>
        <v>411298Average Per DeviceAll</v>
      </c>
      <c r="F1243">
        <v>0.6826854</v>
      </c>
      <c r="G1243">
        <v>0.73408030000000002</v>
      </c>
      <c r="H1243">
        <v>0.72158549999999999</v>
      </c>
      <c r="I1243">
        <v>72.723159999999993</v>
      </c>
      <c r="J1243">
        <v>-2.21551E-2</v>
      </c>
      <c r="K1243">
        <v>2.12988E-2</v>
      </c>
      <c r="L1243" s="1">
        <v>5.1394799999999997E-2</v>
      </c>
      <c r="M1243" s="1">
        <v>8.1490900000000005E-2</v>
      </c>
      <c r="N1243">
        <v>0.12494479999999999</v>
      </c>
      <c r="O1243">
        <v>-3.4649899999999997E-2</v>
      </c>
      <c r="P1243">
        <v>8.8039999999999993E-3</v>
      </c>
      <c r="Q1243">
        <v>3.89001E-2</v>
      </c>
      <c r="R1243">
        <v>6.8996100000000005E-2</v>
      </c>
      <c r="S1243">
        <v>0.1124501</v>
      </c>
    </row>
    <row r="1244" spans="1:19">
      <c r="A1244" s="12">
        <v>41129</v>
      </c>
      <c r="B1244" s="14">
        <v>8</v>
      </c>
      <c r="C1244" t="s">
        <v>54</v>
      </c>
      <c r="D1244" t="s">
        <v>58</v>
      </c>
      <c r="E1244" t="str">
        <f t="shared" si="19"/>
        <v>411298Average Per Premise100% Cycling</v>
      </c>
      <c r="F1244">
        <v>0.75590780000000002</v>
      </c>
      <c r="G1244">
        <v>0.84327300000000005</v>
      </c>
      <c r="H1244">
        <v>0.86042260000000004</v>
      </c>
      <c r="I1244">
        <v>72.76688</v>
      </c>
      <c r="J1244">
        <v>1.8205900000000001E-2</v>
      </c>
      <c r="K1244">
        <v>5.9065800000000002E-2</v>
      </c>
      <c r="L1244" s="1">
        <v>8.7365200000000004E-2</v>
      </c>
      <c r="M1244" s="1">
        <v>0.1156647</v>
      </c>
      <c r="N1244">
        <v>0.15652460000000001</v>
      </c>
      <c r="O1244">
        <v>3.5355400000000002E-2</v>
      </c>
      <c r="P1244">
        <v>7.62153E-2</v>
      </c>
      <c r="Q1244">
        <v>0.1045147</v>
      </c>
      <c r="R1244">
        <v>0.13281419999999999</v>
      </c>
      <c r="S1244">
        <v>0.1736741</v>
      </c>
    </row>
    <row r="1245" spans="1:19">
      <c r="A1245" s="12">
        <v>41129</v>
      </c>
      <c r="B1245" s="14">
        <v>8</v>
      </c>
      <c r="C1245" t="s">
        <v>54</v>
      </c>
      <c r="D1245" t="s">
        <v>57</v>
      </c>
      <c r="E1245" t="str">
        <f t="shared" si="19"/>
        <v>411298Average Per Premise50% Cycling</v>
      </c>
      <c r="F1245">
        <v>0.85306479999999996</v>
      </c>
      <c r="G1245">
        <v>0.88348970000000004</v>
      </c>
      <c r="H1245">
        <v>0.83349569999999995</v>
      </c>
      <c r="I1245">
        <v>72.673869999999994</v>
      </c>
      <c r="J1245">
        <v>-4.8076199999999999E-2</v>
      </c>
      <c r="K1245">
        <v>-1.6971E-3</v>
      </c>
      <c r="L1245" s="1">
        <v>3.0424900000000001E-2</v>
      </c>
      <c r="M1245" s="1">
        <v>6.2546900000000002E-2</v>
      </c>
      <c r="N1245">
        <v>0.108926</v>
      </c>
      <c r="O1245">
        <v>-9.8070099999999993E-2</v>
      </c>
      <c r="P1245">
        <v>-5.1691099999999997E-2</v>
      </c>
      <c r="Q1245">
        <v>-1.9569E-2</v>
      </c>
      <c r="R1245">
        <v>1.2553E-2</v>
      </c>
      <c r="S1245">
        <v>5.8932100000000001E-2</v>
      </c>
    </row>
    <row r="1246" spans="1:19">
      <c r="A1246" s="12">
        <v>41129</v>
      </c>
      <c r="B1246" s="14">
        <v>8</v>
      </c>
      <c r="C1246" t="s">
        <v>54</v>
      </c>
      <c r="D1246" t="s">
        <v>52</v>
      </c>
      <c r="E1246" t="str">
        <f t="shared" si="19"/>
        <v>411298Average Per PremiseAll</v>
      </c>
      <c r="F1246">
        <v>0.80157160000000005</v>
      </c>
      <c r="G1246">
        <v>0.86217480000000002</v>
      </c>
      <c r="H1246">
        <v>0.84776700000000005</v>
      </c>
      <c r="I1246">
        <v>72.723159999999993</v>
      </c>
      <c r="J1246">
        <v>-1.29467E-2</v>
      </c>
      <c r="K1246">
        <v>3.0507200000000002E-2</v>
      </c>
      <c r="L1246" s="1">
        <v>6.0603299999999999E-2</v>
      </c>
      <c r="M1246" s="1">
        <v>9.0699299999999997E-2</v>
      </c>
      <c r="N1246">
        <v>0.1341532</v>
      </c>
      <c r="O1246">
        <v>-2.73546E-2</v>
      </c>
      <c r="P1246">
        <v>1.60993E-2</v>
      </c>
      <c r="Q1246">
        <v>4.6195399999999998E-2</v>
      </c>
      <c r="R1246">
        <v>7.6291399999999995E-2</v>
      </c>
      <c r="S1246">
        <v>0.1197453</v>
      </c>
    </row>
    <row r="1247" spans="1:19">
      <c r="A1247" s="12">
        <v>41129</v>
      </c>
      <c r="B1247" s="14">
        <v>8</v>
      </c>
      <c r="C1247" t="s">
        <v>56</v>
      </c>
      <c r="D1247" t="s">
        <v>58</v>
      </c>
      <c r="E1247" t="str">
        <f t="shared" si="19"/>
        <v>411298Average Per Ton100% Cycling</v>
      </c>
      <c r="F1247">
        <v>0.1765939</v>
      </c>
      <c r="G1247">
        <v>0.19700400000000001</v>
      </c>
      <c r="H1247">
        <v>0.20101040000000001</v>
      </c>
      <c r="I1247">
        <v>72.76688</v>
      </c>
      <c r="J1247">
        <v>-4.8749199999999999E-2</v>
      </c>
      <c r="K1247">
        <v>-7.8893000000000001E-3</v>
      </c>
      <c r="L1247" s="1">
        <v>2.04101E-2</v>
      </c>
      <c r="M1247" s="1">
        <v>4.8709500000000003E-2</v>
      </c>
      <c r="N1247">
        <v>8.9569499999999996E-2</v>
      </c>
      <c r="O1247">
        <v>-4.4742799999999999E-2</v>
      </c>
      <c r="P1247">
        <v>-3.8828999999999999E-3</v>
      </c>
      <c r="Q1247">
        <v>2.44166E-2</v>
      </c>
      <c r="R1247">
        <v>5.2715999999999999E-2</v>
      </c>
      <c r="S1247">
        <v>9.3575900000000004E-2</v>
      </c>
    </row>
    <row r="1248" spans="1:19">
      <c r="A1248" s="12">
        <v>41129</v>
      </c>
      <c r="B1248" s="14">
        <v>8</v>
      </c>
      <c r="C1248" t="s">
        <v>56</v>
      </c>
      <c r="D1248" t="s">
        <v>57</v>
      </c>
      <c r="E1248" t="str">
        <f t="shared" si="19"/>
        <v>411298Average Per Ton50% Cycling</v>
      </c>
      <c r="F1248">
        <v>0.2110021</v>
      </c>
      <c r="G1248">
        <v>0.21852759999999999</v>
      </c>
      <c r="H1248">
        <v>0.20616180000000001</v>
      </c>
      <c r="I1248">
        <v>72.673869999999994</v>
      </c>
      <c r="J1248">
        <v>-7.09756E-2</v>
      </c>
      <c r="K1248">
        <v>-2.45965E-2</v>
      </c>
      <c r="L1248" s="1">
        <v>7.5255000000000001E-3</v>
      </c>
      <c r="M1248" s="1">
        <v>3.9647500000000002E-2</v>
      </c>
      <c r="N1248">
        <v>8.6026599999999995E-2</v>
      </c>
      <c r="O1248">
        <v>-8.3341399999999996E-2</v>
      </c>
      <c r="P1248">
        <v>-3.6962299999999997E-2</v>
      </c>
      <c r="Q1248">
        <v>-4.8402999999999996E-3</v>
      </c>
      <c r="R1248">
        <v>2.7281699999999999E-2</v>
      </c>
      <c r="S1248">
        <v>7.3660799999999998E-2</v>
      </c>
    </row>
    <row r="1249" spans="1:19">
      <c r="A1249" s="12">
        <v>41129</v>
      </c>
      <c r="B1249" s="14">
        <v>8</v>
      </c>
      <c r="C1249" t="s">
        <v>56</v>
      </c>
      <c r="D1249" t="s">
        <v>52</v>
      </c>
      <c r="E1249" t="str">
        <f t="shared" si="19"/>
        <v>411298Average Per TonAll</v>
      </c>
      <c r="F1249">
        <v>0.19276579999999999</v>
      </c>
      <c r="G1249">
        <v>0.2071201</v>
      </c>
      <c r="H1249">
        <v>0.20343159999999999</v>
      </c>
      <c r="I1249">
        <v>72.723159999999993</v>
      </c>
      <c r="J1249">
        <v>-5.9195600000000001E-2</v>
      </c>
      <c r="K1249">
        <v>-1.5741700000000001E-2</v>
      </c>
      <c r="L1249" s="1">
        <v>1.43543E-2</v>
      </c>
      <c r="M1249" s="1">
        <v>4.4450400000000001E-2</v>
      </c>
      <c r="N1249">
        <v>8.7904300000000005E-2</v>
      </c>
      <c r="O1249">
        <v>-6.2884099999999998E-2</v>
      </c>
      <c r="P1249">
        <v>-1.9430200000000002E-2</v>
      </c>
      <c r="Q1249">
        <v>1.06658E-2</v>
      </c>
      <c r="R1249">
        <v>4.0761899999999997E-2</v>
      </c>
      <c r="S1249">
        <v>8.4215799999999993E-2</v>
      </c>
    </row>
    <row r="1250" spans="1:19">
      <c r="A1250" s="12">
        <v>41129</v>
      </c>
      <c r="B1250" s="14">
        <v>9</v>
      </c>
      <c r="C1250" t="s">
        <v>63</v>
      </c>
      <c r="D1250" t="s">
        <v>58</v>
      </c>
      <c r="E1250" t="str">
        <f t="shared" si="19"/>
        <v>411299Aggregate100% Cycling</v>
      </c>
      <c r="F1250">
        <v>10.08691</v>
      </c>
      <c r="G1250">
        <v>10.575229999999999</v>
      </c>
      <c r="H1250">
        <v>10.7903</v>
      </c>
      <c r="I1250">
        <v>77.986819999999994</v>
      </c>
      <c r="J1250">
        <v>-0.55342460000000004</v>
      </c>
      <c r="K1250">
        <v>6.2047900000000003E-2</v>
      </c>
      <c r="L1250" s="1">
        <v>0.48832239999999999</v>
      </c>
      <c r="M1250" s="1">
        <v>0.91459679999999999</v>
      </c>
      <c r="N1250">
        <v>1.5300689999999999</v>
      </c>
      <c r="O1250">
        <v>-0.33835759999999998</v>
      </c>
      <c r="P1250">
        <v>0.2771149</v>
      </c>
      <c r="Q1250">
        <v>0.7033893</v>
      </c>
      <c r="R1250">
        <v>1.129664</v>
      </c>
      <c r="S1250">
        <v>1.745136</v>
      </c>
    </row>
    <row r="1251" spans="1:19">
      <c r="A1251" s="12">
        <v>41129</v>
      </c>
      <c r="B1251" s="14">
        <v>9</v>
      </c>
      <c r="C1251" t="s">
        <v>63</v>
      </c>
      <c r="D1251" t="s">
        <v>57</v>
      </c>
      <c r="E1251" t="str">
        <f t="shared" si="19"/>
        <v>411299Aggregate50% Cycling</v>
      </c>
      <c r="F1251">
        <v>10.2529</v>
      </c>
      <c r="G1251">
        <v>10.30259</v>
      </c>
      <c r="H1251">
        <v>9.7195979999999995</v>
      </c>
      <c r="I1251">
        <v>78.167429999999996</v>
      </c>
      <c r="J1251">
        <v>-0.98680000000000001</v>
      </c>
      <c r="K1251">
        <v>-0.37443280000000001</v>
      </c>
      <c r="L1251" s="1">
        <v>4.9690900000000003E-2</v>
      </c>
      <c r="M1251" s="1">
        <v>0.47381450000000003</v>
      </c>
      <c r="N1251">
        <v>1.086182</v>
      </c>
      <c r="O1251">
        <v>-1.5697920000000001</v>
      </c>
      <c r="P1251">
        <v>-0.95742490000000002</v>
      </c>
      <c r="Q1251">
        <v>-0.53330120000000003</v>
      </c>
      <c r="R1251">
        <v>-0.1091775</v>
      </c>
      <c r="S1251">
        <v>0.50318969999999996</v>
      </c>
    </row>
    <row r="1252" spans="1:19">
      <c r="A1252" s="12">
        <v>41129</v>
      </c>
      <c r="B1252" s="14">
        <v>9</v>
      </c>
      <c r="C1252" t="s">
        <v>63</v>
      </c>
      <c r="D1252" t="s">
        <v>52</v>
      </c>
      <c r="E1252" t="str">
        <f t="shared" si="19"/>
        <v>411299AggregateAll</v>
      </c>
      <c r="F1252">
        <v>20.35323</v>
      </c>
      <c r="G1252">
        <v>20.887789999999999</v>
      </c>
      <c r="H1252">
        <v>20.512779999999999</v>
      </c>
      <c r="I1252">
        <v>78.071700000000007</v>
      </c>
      <c r="J1252">
        <v>-1.544861</v>
      </c>
      <c r="K1252">
        <v>-0.3163241</v>
      </c>
      <c r="L1252" s="1">
        <v>0.53455699999999995</v>
      </c>
      <c r="M1252" s="1">
        <v>1.3854379999999999</v>
      </c>
      <c r="N1252">
        <v>2.6139749999999999</v>
      </c>
      <c r="O1252">
        <v>-1.919869</v>
      </c>
      <c r="P1252">
        <v>-0.6913319</v>
      </c>
      <c r="Q1252">
        <v>0.15954930000000001</v>
      </c>
      <c r="R1252">
        <v>1.0104310000000001</v>
      </c>
      <c r="S1252">
        <v>2.2389679999999998</v>
      </c>
    </row>
    <row r="1253" spans="1:19">
      <c r="A1253" s="12">
        <v>41129</v>
      </c>
      <c r="B1253" s="14">
        <v>9</v>
      </c>
      <c r="C1253" t="s">
        <v>55</v>
      </c>
      <c r="D1253" t="s">
        <v>58</v>
      </c>
      <c r="E1253" t="str">
        <f t="shared" si="19"/>
        <v>411299Average Per Device100% Cycling</v>
      </c>
      <c r="F1253">
        <v>0.69563680000000006</v>
      </c>
      <c r="G1253">
        <v>0.72931360000000001</v>
      </c>
      <c r="H1253">
        <v>0.74414559999999996</v>
      </c>
      <c r="I1253">
        <v>77.986819999999994</v>
      </c>
      <c r="J1253">
        <v>-5.1363800000000001E-2</v>
      </c>
      <c r="K1253">
        <v>-1.1211000000000001E-3</v>
      </c>
      <c r="L1253" s="1">
        <v>3.36768E-2</v>
      </c>
      <c r="M1253" s="1">
        <v>6.8474699999999999E-2</v>
      </c>
      <c r="N1253">
        <v>0.1187174</v>
      </c>
      <c r="O1253">
        <v>-3.6531800000000003E-2</v>
      </c>
      <c r="P1253">
        <v>1.37109E-2</v>
      </c>
      <c r="Q1253">
        <v>4.8508799999999998E-2</v>
      </c>
      <c r="R1253">
        <v>8.3306699999999997E-2</v>
      </c>
      <c r="S1253">
        <v>0.13354930000000001</v>
      </c>
    </row>
    <row r="1254" spans="1:19">
      <c r="A1254" s="12">
        <v>41129</v>
      </c>
      <c r="B1254" s="14">
        <v>9</v>
      </c>
      <c r="C1254" t="s">
        <v>55</v>
      </c>
      <c r="D1254" t="s">
        <v>57</v>
      </c>
      <c r="E1254" t="str">
        <f t="shared" si="19"/>
        <v>411299Average Per Device50% Cycling</v>
      </c>
      <c r="F1254">
        <v>0.82436940000000003</v>
      </c>
      <c r="G1254">
        <v>0.82836480000000001</v>
      </c>
      <c r="H1254">
        <v>0.78149009999999997</v>
      </c>
      <c r="I1254">
        <v>78.167429999999996</v>
      </c>
      <c r="J1254">
        <v>-9.3072500000000002E-2</v>
      </c>
      <c r="K1254">
        <v>-3.5723999999999999E-2</v>
      </c>
      <c r="L1254" s="1">
        <v>3.9953999999999996E-3</v>
      </c>
      <c r="M1254" s="1">
        <v>4.3714799999999998E-2</v>
      </c>
      <c r="N1254">
        <v>0.10106320000000001</v>
      </c>
      <c r="O1254">
        <v>-0.13994719999999999</v>
      </c>
      <c r="P1254">
        <v>-8.2598699999999997E-2</v>
      </c>
      <c r="Q1254">
        <v>-4.2879300000000002E-2</v>
      </c>
      <c r="R1254">
        <v>-3.1599000000000002E-3</v>
      </c>
      <c r="S1254">
        <v>5.4188600000000003E-2</v>
      </c>
    </row>
    <row r="1255" spans="1:19">
      <c r="A1255" s="12">
        <v>41129</v>
      </c>
      <c r="B1255" s="14">
        <v>9</v>
      </c>
      <c r="C1255" t="s">
        <v>55</v>
      </c>
      <c r="D1255" t="s">
        <v>52</v>
      </c>
      <c r="E1255" t="str">
        <f t="shared" si="19"/>
        <v>411299Average Per DeviceAll</v>
      </c>
      <c r="F1255">
        <v>0.75614119999999996</v>
      </c>
      <c r="G1255">
        <v>0.77586770000000005</v>
      </c>
      <c r="H1255">
        <v>0.76169750000000003</v>
      </c>
      <c r="I1255">
        <v>78.071700000000007</v>
      </c>
      <c r="J1255">
        <v>-7.0966899999999999E-2</v>
      </c>
      <c r="K1255">
        <v>-1.7384500000000001E-2</v>
      </c>
      <c r="L1255" s="1">
        <v>1.9726500000000001E-2</v>
      </c>
      <c r="M1255" s="1">
        <v>5.6837499999999999E-2</v>
      </c>
      <c r="N1255">
        <v>0.1104199</v>
      </c>
      <c r="O1255">
        <v>-8.5137000000000004E-2</v>
      </c>
      <c r="P1255">
        <v>-3.1554600000000002E-2</v>
      </c>
      <c r="Q1255">
        <v>5.5564000000000004E-3</v>
      </c>
      <c r="R1255">
        <v>4.2667400000000001E-2</v>
      </c>
      <c r="S1255">
        <v>9.6249799999999996E-2</v>
      </c>
    </row>
    <row r="1256" spans="1:19">
      <c r="A1256" s="12">
        <v>41129</v>
      </c>
      <c r="B1256" s="14">
        <v>9</v>
      </c>
      <c r="C1256" t="s">
        <v>54</v>
      </c>
      <c r="D1256" t="s">
        <v>58</v>
      </c>
      <c r="E1256" t="str">
        <f t="shared" si="19"/>
        <v>411299Average Per Premise100% Cycling</v>
      </c>
      <c r="F1256">
        <v>0.82342110000000002</v>
      </c>
      <c r="G1256">
        <v>0.86328419999999995</v>
      </c>
      <c r="H1256">
        <v>0.88084070000000003</v>
      </c>
      <c r="I1256">
        <v>77.986819999999994</v>
      </c>
      <c r="J1256">
        <v>-4.5177500000000002E-2</v>
      </c>
      <c r="K1256">
        <v>5.0651000000000003E-3</v>
      </c>
      <c r="L1256" s="1">
        <v>3.9863000000000003E-2</v>
      </c>
      <c r="M1256" s="1">
        <v>7.4661000000000005E-2</v>
      </c>
      <c r="N1256">
        <v>0.1249036</v>
      </c>
      <c r="O1256">
        <v>-2.7621E-2</v>
      </c>
      <c r="P1256">
        <v>2.2621599999999999E-2</v>
      </c>
      <c r="Q1256">
        <v>5.7419499999999998E-2</v>
      </c>
      <c r="R1256">
        <v>9.2217499999999994E-2</v>
      </c>
      <c r="S1256">
        <v>0.14246010000000001</v>
      </c>
    </row>
    <row r="1257" spans="1:19">
      <c r="A1257" s="12">
        <v>41129</v>
      </c>
      <c r="B1257" s="14">
        <v>9</v>
      </c>
      <c r="C1257" t="s">
        <v>54</v>
      </c>
      <c r="D1257" t="s">
        <v>57</v>
      </c>
      <c r="E1257" t="str">
        <f t="shared" si="19"/>
        <v>411299Average Per Premise50% Cycling</v>
      </c>
      <c r="F1257">
        <v>0.96018910000000002</v>
      </c>
      <c r="G1257">
        <v>0.96484270000000005</v>
      </c>
      <c r="H1257">
        <v>0.91024519999999998</v>
      </c>
      <c r="I1257">
        <v>78.167429999999996</v>
      </c>
      <c r="J1257">
        <v>-9.2414300000000005E-2</v>
      </c>
      <c r="K1257">
        <v>-3.5065800000000001E-2</v>
      </c>
      <c r="L1257" s="1">
        <v>4.6535999999999999E-3</v>
      </c>
      <c r="M1257" s="1">
        <v>4.4373000000000003E-2</v>
      </c>
      <c r="N1257">
        <v>0.10172150000000001</v>
      </c>
      <c r="O1257">
        <v>-0.1470118</v>
      </c>
      <c r="P1257">
        <v>-8.9663300000000001E-2</v>
      </c>
      <c r="Q1257">
        <v>-4.9943899999999999E-2</v>
      </c>
      <c r="R1257">
        <v>-1.0224499999999999E-2</v>
      </c>
      <c r="S1257">
        <v>4.7123999999999999E-2</v>
      </c>
    </row>
    <row r="1258" spans="1:19">
      <c r="A1258" s="12">
        <v>41129</v>
      </c>
      <c r="B1258" s="14">
        <v>9</v>
      </c>
      <c r="C1258" t="s">
        <v>54</v>
      </c>
      <c r="D1258" t="s">
        <v>52</v>
      </c>
      <c r="E1258" t="str">
        <f t="shared" si="19"/>
        <v>411299Average Per PremiseAll</v>
      </c>
      <c r="F1258">
        <v>0.88770210000000005</v>
      </c>
      <c r="G1258">
        <v>0.91101670000000001</v>
      </c>
      <c r="H1258">
        <v>0.89466080000000003</v>
      </c>
      <c r="I1258">
        <v>78.071700000000007</v>
      </c>
      <c r="J1258">
        <v>-6.7378800000000003E-2</v>
      </c>
      <c r="K1258">
        <v>-1.37964E-2</v>
      </c>
      <c r="L1258" s="1">
        <v>2.3314600000000001E-2</v>
      </c>
      <c r="M1258" s="1">
        <v>6.0425600000000003E-2</v>
      </c>
      <c r="N1258">
        <v>0.114008</v>
      </c>
      <c r="O1258">
        <v>-8.3734699999999995E-2</v>
      </c>
      <c r="P1258">
        <v>-3.01523E-2</v>
      </c>
      <c r="Q1258">
        <v>6.9587E-3</v>
      </c>
      <c r="R1258">
        <v>4.4069700000000003E-2</v>
      </c>
      <c r="S1258">
        <v>9.7652100000000006E-2</v>
      </c>
    </row>
    <row r="1259" spans="1:19">
      <c r="A1259" s="12">
        <v>41129</v>
      </c>
      <c r="B1259" s="14">
        <v>9</v>
      </c>
      <c r="C1259" t="s">
        <v>56</v>
      </c>
      <c r="D1259" t="s">
        <v>58</v>
      </c>
      <c r="E1259" t="str">
        <f t="shared" si="19"/>
        <v>411299Average Per Ton100% Cycling</v>
      </c>
      <c r="F1259">
        <v>0.19236619999999999</v>
      </c>
      <c r="G1259">
        <v>0.20167889999999999</v>
      </c>
      <c r="H1259">
        <v>0.20578050000000001</v>
      </c>
      <c r="I1259">
        <v>77.986819999999994</v>
      </c>
      <c r="J1259">
        <v>-7.5727799999999998E-2</v>
      </c>
      <c r="K1259">
        <v>-2.54852E-2</v>
      </c>
      <c r="L1259" s="1">
        <v>9.3127000000000001E-3</v>
      </c>
      <c r="M1259" s="1">
        <v>4.4110700000000003E-2</v>
      </c>
      <c r="N1259">
        <v>9.4353300000000001E-2</v>
      </c>
      <c r="O1259">
        <v>-7.1626300000000004E-2</v>
      </c>
      <c r="P1259">
        <v>-2.1383599999999999E-2</v>
      </c>
      <c r="Q1259">
        <v>1.3414300000000001E-2</v>
      </c>
      <c r="R1259">
        <v>4.8212199999999997E-2</v>
      </c>
      <c r="S1259">
        <v>9.8454799999999995E-2</v>
      </c>
    </row>
    <row r="1260" spans="1:19">
      <c r="A1260" s="12">
        <v>41129</v>
      </c>
      <c r="B1260" s="14">
        <v>9</v>
      </c>
      <c r="C1260" t="s">
        <v>56</v>
      </c>
      <c r="D1260" t="s">
        <v>57</v>
      </c>
      <c r="E1260" t="str">
        <f t="shared" si="19"/>
        <v>411299Average Per Ton50% Cycling</v>
      </c>
      <c r="F1260">
        <v>0.23749890000000001</v>
      </c>
      <c r="G1260">
        <v>0.23865</v>
      </c>
      <c r="H1260">
        <v>0.2251455</v>
      </c>
      <c r="I1260">
        <v>78.167429999999996</v>
      </c>
      <c r="J1260">
        <v>-9.5916799999999997E-2</v>
      </c>
      <c r="K1260">
        <v>-3.8568400000000003E-2</v>
      </c>
      <c r="L1260" s="1">
        <v>1.1509999999999999E-3</v>
      </c>
      <c r="M1260" s="1">
        <v>4.0870400000000001E-2</v>
      </c>
      <c r="N1260">
        <v>9.8218899999999998E-2</v>
      </c>
      <c r="O1260">
        <v>-0.1094213</v>
      </c>
      <c r="P1260">
        <v>-5.2072800000000002E-2</v>
      </c>
      <c r="Q1260">
        <v>-1.23534E-2</v>
      </c>
      <c r="R1260">
        <v>2.7366000000000001E-2</v>
      </c>
      <c r="S1260">
        <v>8.4714399999999995E-2</v>
      </c>
    </row>
    <row r="1261" spans="1:19">
      <c r="A1261" s="12">
        <v>41129</v>
      </c>
      <c r="B1261" s="14">
        <v>9</v>
      </c>
      <c r="C1261" t="s">
        <v>56</v>
      </c>
      <c r="D1261" t="s">
        <v>52</v>
      </c>
      <c r="E1261" t="str">
        <f t="shared" si="19"/>
        <v>411299Average Per TonAll</v>
      </c>
      <c r="F1261">
        <v>0.21357860000000001</v>
      </c>
      <c r="G1261">
        <v>0.21905530000000001</v>
      </c>
      <c r="H1261">
        <v>0.21488199999999999</v>
      </c>
      <c r="I1261">
        <v>78.071700000000007</v>
      </c>
      <c r="J1261">
        <v>-8.5216700000000006E-2</v>
      </c>
      <c r="K1261">
        <v>-3.1634299999999997E-2</v>
      </c>
      <c r="L1261" s="1">
        <v>5.4767000000000001E-3</v>
      </c>
      <c r="M1261" s="1">
        <v>4.2587800000000002E-2</v>
      </c>
      <c r="N1261">
        <v>9.6170199999999997E-2</v>
      </c>
      <c r="O1261">
        <v>-8.9389999999999997E-2</v>
      </c>
      <c r="P1261">
        <v>-3.5807600000000002E-2</v>
      </c>
      <c r="Q1261">
        <v>1.3033999999999999E-3</v>
      </c>
      <c r="R1261">
        <v>3.8414499999999997E-2</v>
      </c>
      <c r="S1261">
        <v>9.1996900000000006E-2</v>
      </c>
    </row>
    <row r="1262" spans="1:19">
      <c r="A1262" s="12">
        <v>41129</v>
      </c>
      <c r="B1262" s="14">
        <v>10</v>
      </c>
      <c r="C1262" t="s">
        <v>63</v>
      </c>
      <c r="D1262" t="s">
        <v>58</v>
      </c>
      <c r="E1262" t="str">
        <f t="shared" si="19"/>
        <v>4112910Aggregate100% Cycling</v>
      </c>
      <c r="F1262">
        <v>11.007820000000001</v>
      </c>
      <c r="G1262">
        <v>11.815950000000001</v>
      </c>
      <c r="H1262">
        <v>12.056240000000001</v>
      </c>
      <c r="I1262">
        <v>82.426109999999994</v>
      </c>
      <c r="J1262">
        <v>-0.55328279999999996</v>
      </c>
      <c r="K1262">
        <v>0.25104939999999998</v>
      </c>
      <c r="L1262" s="1">
        <v>0.80812740000000005</v>
      </c>
      <c r="M1262" s="1">
        <v>1.365205</v>
      </c>
      <c r="N1262">
        <v>2.1695380000000002</v>
      </c>
      <c r="O1262">
        <v>-0.31298379999999998</v>
      </c>
      <c r="P1262">
        <v>0.49134840000000002</v>
      </c>
      <c r="Q1262">
        <v>1.0484260000000001</v>
      </c>
      <c r="R1262">
        <v>1.605504</v>
      </c>
      <c r="S1262">
        <v>2.409837</v>
      </c>
    </row>
    <row r="1263" spans="1:19">
      <c r="A1263" s="12">
        <v>41129</v>
      </c>
      <c r="B1263" s="14">
        <v>10</v>
      </c>
      <c r="C1263" t="s">
        <v>63</v>
      </c>
      <c r="D1263" t="s">
        <v>57</v>
      </c>
      <c r="E1263" t="str">
        <f t="shared" si="19"/>
        <v>4112910Aggregate50% Cycling</v>
      </c>
      <c r="F1263">
        <v>11.16451</v>
      </c>
      <c r="G1263">
        <v>11.648960000000001</v>
      </c>
      <c r="H1263">
        <v>10.98978</v>
      </c>
      <c r="I1263">
        <v>82.763400000000004</v>
      </c>
      <c r="J1263">
        <v>-0.79095669999999996</v>
      </c>
      <c r="K1263">
        <v>-3.7433500000000001E-2</v>
      </c>
      <c r="L1263" s="1">
        <v>0.4844543</v>
      </c>
      <c r="M1263" s="1">
        <v>1.0063420000000001</v>
      </c>
      <c r="N1263">
        <v>1.759865</v>
      </c>
      <c r="O1263">
        <v>-1.450135</v>
      </c>
      <c r="P1263">
        <v>-0.69661220000000001</v>
      </c>
      <c r="Q1263">
        <v>-0.1747244</v>
      </c>
      <c r="R1263">
        <v>0.34716350000000001</v>
      </c>
      <c r="S1263">
        <v>1.100687</v>
      </c>
    </row>
    <row r="1264" spans="1:19">
      <c r="A1264" s="12">
        <v>41129</v>
      </c>
      <c r="B1264" s="14">
        <v>10</v>
      </c>
      <c r="C1264" t="s">
        <v>63</v>
      </c>
      <c r="D1264" t="s">
        <v>52</v>
      </c>
      <c r="E1264" t="str">
        <f t="shared" si="19"/>
        <v>4112910AggregateAll</v>
      </c>
      <c r="F1264">
        <v>22.18675</v>
      </c>
      <c r="G1264">
        <v>23.477309999999999</v>
      </c>
      <c r="H1264">
        <v>23.050450000000001</v>
      </c>
      <c r="I1264">
        <v>82.584639999999993</v>
      </c>
      <c r="J1264">
        <v>-1.3470770000000001</v>
      </c>
      <c r="K1264">
        <v>0.21126010000000001</v>
      </c>
      <c r="L1264" s="1">
        <v>1.2905599999999999</v>
      </c>
      <c r="M1264" s="1">
        <v>2.3698589999999999</v>
      </c>
      <c r="N1264">
        <v>3.9281959999999998</v>
      </c>
      <c r="O1264">
        <v>-1.7739419999999999</v>
      </c>
      <c r="P1264">
        <v>-0.21560480000000001</v>
      </c>
      <c r="Q1264">
        <v>0.86369479999999998</v>
      </c>
      <c r="R1264">
        <v>1.9429940000000001</v>
      </c>
      <c r="S1264">
        <v>3.501331</v>
      </c>
    </row>
    <row r="1265" spans="1:19">
      <c r="A1265" s="12">
        <v>41129</v>
      </c>
      <c r="B1265" s="14">
        <v>10</v>
      </c>
      <c r="C1265" t="s">
        <v>55</v>
      </c>
      <c r="D1265" t="s">
        <v>58</v>
      </c>
      <c r="E1265" t="str">
        <f t="shared" si="19"/>
        <v>4112910Average Per Device100% Cycling</v>
      </c>
      <c r="F1265">
        <v>0.75914669999999995</v>
      </c>
      <c r="G1265">
        <v>0.81487860000000001</v>
      </c>
      <c r="H1265">
        <v>0.83145069999999999</v>
      </c>
      <c r="I1265">
        <v>82.426109999999994</v>
      </c>
      <c r="J1265">
        <v>-5.5403599999999997E-2</v>
      </c>
      <c r="K1265">
        <v>1.02562E-2</v>
      </c>
      <c r="L1265" s="1">
        <v>5.5731999999999997E-2</v>
      </c>
      <c r="M1265" s="1">
        <v>0.1012077</v>
      </c>
      <c r="N1265">
        <v>0.1668675</v>
      </c>
      <c r="O1265">
        <v>-3.8831499999999998E-2</v>
      </c>
      <c r="P1265">
        <v>2.6828299999999999E-2</v>
      </c>
      <c r="Q1265">
        <v>7.2303999999999993E-2</v>
      </c>
      <c r="R1265">
        <v>0.1177798</v>
      </c>
      <c r="S1265">
        <v>0.18343950000000001</v>
      </c>
    </row>
    <row r="1266" spans="1:19">
      <c r="A1266" s="12">
        <v>41129</v>
      </c>
      <c r="B1266" s="14">
        <v>10</v>
      </c>
      <c r="C1266" t="s">
        <v>55</v>
      </c>
      <c r="D1266" t="s">
        <v>57</v>
      </c>
      <c r="E1266" t="str">
        <f t="shared" si="19"/>
        <v>4112910Average Per Device50% Cycling</v>
      </c>
      <c r="F1266">
        <v>0.89766599999999996</v>
      </c>
      <c r="G1266">
        <v>0.93661779999999994</v>
      </c>
      <c r="H1266">
        <v>0.88361749999999994</v>
      </c>
      <c r="I1266">
        <v>82.763400000000004</v>
      </c>
      <c r="J1266">
        <v>-8.0491099999999996E-2</v>
      </c>
      <c r="K1266">
        <v>-9.9232000000000001E-3</v>
      </c>
      <c r="L1266" s="1">
        <v>3.8951800000000002E-2</v>
      </c>
      <c r="M1266" s="1">
        <v>8.7826899999999999E-2</v>
      </c>
      <c r="N1266">
        <v>0.1583947</v>
      </c>
      <c r="O1266">
        <v>-0.13349130000000001</v>
      </c>
      <c r="P1266">
        <v>-6.2923499999999993E-2</v>
      </c>
      <c r="Q1266">
        <v>-1.40485E-2</v>
      </c>
      <c r="R1266">
        <v>3.4826599999999999E-2</v>
      </c>
      <c r="S1266">
        <v>0.1053944</v>
      </c>
    </row>
    <row r="1267" spans="1:19">
      <c r="A1267" s="12">
        <v>41129</v>
      </c>
      <c r="B1267" s="14">
        <v>10</v>
      </c>
      <c r="C1267" t="s">
        <v>55</v>
      </c>
      <c r="D1267" t="s">
        <v>52</v>
      </c>
      <c r="E1267" t="str">
        <f t="shared" si="19"/>
        <v>4112910Average Per DeviceAll</v>
      </c>
      <c r="F1267">
        <v>0.82425079999999995</v>
      </c>
      <c r="G1267">
        <v>0.87209610000000004</v>
      </c>
      <c r="H1267">
        <v>0.85596910000000004</v>
      </c>
      <c r="I1267">
        <v>82.584639999999993</v>
      </c>
      <c r="J1267">
        <v>-6.7194699999999996E-2</v>
      </c>
      <c r="K1267">
        <v>7.7189999999999995E-4</v>
      </c>
      <c r="L1267" s="1">
        <v>4.78453E-2</v>
      </c>
      <c r="M1267" s="1">
        <v>9.4918699999999995E-2</v>
      </c>
      <c r="N1267">
        <v>0.16288530000000001</v>
      </c>
      <c r="O1267">
        <v>-8.3321599999999996E-2</v>
      </c>
      <c r="P1267">
        <v>-1.53551E-2</v>
      </c>
      <c r="Q1267">
        <v>3.1718400000000001E-2</v>
      </c>
      <c r="R1267">
        <v>7.8791799999999995E-2</v>
      </c>
      <c r="S1267">
        <v>0.14675830000000001</v>
      </c>
    </row>
    <row r="1268" spans="1:19">
      <c r="A1268" s="12">
        <v>41129</v>
      </c>
      <c r="B1268" s="14">
        <v>10</v>
      </c>
      <c r="C1268" t="s">
        <v>54</v>
      </c>
      <c r="D1268" t="s">
        <v>58</v>
      </c>
      <c r="E1268" t="str">
        <f t="shared" si="19"/>
        <v>4112910Average Per Premise100% Cycling</v>
      </c>
      <c r="F1268">
        <v>0.89859739999999999</v>
      </c>
      <c r="G1268">
        <v>0.9645669</v>
      </c>
      <c r="H1268">
        <v>0.98418320000000004</v>
      </c>
      <c r="I1268">
        <v>82.426109999999994</v>
      </c>
      <c r="J1268">
        <v>-4.5165900000000002E-2</v>
      </c>
      <c r="K1268">
        <v>2.04938E-2</v>
      </c>
      <c r="L1268" s="1">
        <v>6.5969600000000003E-2</v>
      </c>
      <c r="M1268" s="1">
        <v>0.1114453</v>
      </c>
      <c r="N1268">
        <v>0.17710509999999999</v>
      </c>
      <c r="O1268">
        <v>-2.5549700000000002E-2</v>
      </c>
      <c r="P1268">
        <v>4.0110100000000003E-2</v>
      </c>
      <c r="Q1268">
        <v>8.5585800000000004E-2</v>
      </c>
      <c r="R1268">
        <v>0.1310616</v>
      </c>
      <c r="S1268">
        <v>0.19672139999999999</v>
      </c>
    </row>
    <row r="1269" spans="1:19">
      <c r="A1269" s="12">
        <v>41129</v>
      </c>
      <c r="B1269" s="14">
        <v>10</v>
      </c>
      <c r="C1269" t="s">
        <v>54</v>
      </c>
      <c r="D1269" t="s">
        <v>57</v>
      </c>
      <c r="E1269" t="str">
        <f t="shared" si="19"/>
        <v>4112910Average Per Premise50% Cycling</v>
      </c>
      <c r="F1269">
        <v>1.0455620000000001</v>
      </c>
      <c r="G1269">
        <v>1.0909310000000001</v>
      </c>
      <c r="H1269">
        <v>1.029199</v>
      </c>
      <c r="I1269">
        <v>82.763400000000004</v>
      </c>
      <c r="J1269">
        <v>-7.40735E-2</v>
      </c>
      <c r="K1269">
        <v>-3.5057E-3</v>
      </c>
      <c r="L1269" s="1">
        <v>4.5369399999999997E-2</v>
      </c>
      <c r="M1269" s="1">
        <v>9.4244400000000006E-2</v>
      </c>
      <c r="N1269">
        <v>0.16481229999999999</v>
      </c>
      <c r="O1269">
        <v>-0.13580590000000001</v>
      </c>
      <c r="P1269">
        <v>-6.5238099999999993E-2</v>
      </c>
      <c r="Q1269">
        <v>-1.6362999999999999E-2</v>
      </c>
      <c r="R1269">
        <v>3.2511999999999999E-2</v>
      </c>
      <c r="S1269">
        <v>0.1030798</v>
      </c>
    </row>
    <row r="1270" spans="1:19">
      <c r="A1270" s="12">
        <v>41129</v>
      </c>
      <c r="B1270" s="14">
        <v>10</v>
      </c>
      <c r="C1270" t="s">
        <v>54</v>
      </c>
      <c r="D1270" t="s">
        <v>52</v>
      </c>
      <c r="E1270" t="str">
        <f t="shared" si="19"/>
        <v>4112910Average Per PremiseAll</v>
      </c>
      <c r="F1270">
        <v>0.96767060000000005</v>
      </c>
      <c r="G1270">
        <v>1.0239579999999999</v>
      </c>
      <c r="H1270">
        <v>1.0053399999999999</v>
      </c>
      <c r="I1270">
        <v>82.584639999999993</v>
      </c>
      <c r="J1270">
        <v>-5.8752499999999999E-2</v>
      </c>
      <c r="K1270">
        <v>9.2140999999999994E-3</v>
      </c>
      <c r="L1270" s="1">
        <v>5.6287499999999997E-2</v>
      </c>
      <c r="M1270" s="1">
        <v>0.10336090000000001</v>
      </c>
      <c r="N1270">
        <v>0.17132749999999999</v>
      </c>
      <c r="O1270">
        <v>-7.7370099999999997E-2</v>
      </c>
      <c r="P1270">
        <v>-9.4035999999999998E-3</v>
      </c>
      <c r="Q1270">
        <v>3.7669899999999999E-2</v>
      </c>
      <c r="R1270">
        <v>8.4743299999999994E-2</v>
      </c>
      <c r="S1270">
        <v>0.15270980000000001</v>
      </c>
    </row>
    <row r="1271" spans="1:19">
      <c r="A1271" s="12">
        <v>41129</v>
      </c>
      <c r="B1271" s="14">
        <v>10</v>
      </c>
      <c r="C1271" t="s">
        <v>56</v>
      </c>
      <c r="D1271" t="s">
        <v>58</v>
      </c>
      <c r="E1271" t="str">
        <f t="shared" si="19"/>
        <v>4112910Average Per Ton100% Cycling</v>
      </c>
      <c r="F1271">
        <v>0.2099288</v>
      </c>
      <c r="G1271">
        <v>0.2253404</v>
      </c>
      <c r="H1271">
        <v>0.22992319999999999</v>
      </c>
      <c r="I1271">
        <v>82.426109999999994</v>
      </c>
      <c r="J1271">
        <v>-9.5723799999999998E-2</v>
      </c>
      <c r="K1271">
        <v>-3.00641E-2</v>
      </c>
      <c r="L1271" s="1">
        <v>1.54117E-2</v>
      </c>
      <c r="M1271" s="1">
        <v>6.0887400000000001E-2</v>
      </c>
      <c r="N1271">
        <v>0.1265472</v>
      </c>
      <c r="O1271">
        <v>-9.1141100000000003E-2</v>
      </c>
      <c r="P1271">
        <v>-2.5481299999999998E-2</v>
      </c>
      <c r="Q1271">
        <v>1.9994399999999999E-2</v>
      </c>
      <c r="R1271">
        <v>6.5470200000000006E-2</v>
      </c>
      <c r="S1271">
        <v>0.13112989999999999</v>
      </c>
    </row>
    <row r="1272" spans="1:19">
      <c r="A1272" s="12">
        <v>41129</v>
      </c>
      <c r="B1272" s="14">
        <v>10</v>
      </c>
      <c r="C1272" t="s">
        <v>56</v>
      </c>
      <c r="D1272" t="s">
        <v>57</v>
      </c>
      <c r="E1272" t="str">
        <f t="shared" si="19"/>
        <v>4112910Average Per Ton50% Cycling</v>
      </c>
      <c r="F1272">
        <v>0.2586155</v>
      </c>
      <c r="G1272">
        <v>0.26983740000000001</v>
      </c>
      <c r="H1272">
        <v>0.25456820000000002</v>
      </c>
      <c r="I1272">
        <v>82.763400000000004</v>
      </c>
      <c r="J1272">
        <v>-0.108221</v>
      </c>
      <c r="K1272">
        <v>-3.7653100000000002E-2</v>
      </c>
      <c r="L1272" s="1">
        <v>1.12219E-2</v>
      </c>
      <c r="M1272" s="1">
        <v>6.0096999999999998E-2</v>
      </c>
      <c r="N1272">
        <v>0.1306648</v>
      </c>
      <c r="O1272">
        <v>-0.12349019999999999</v>
      </c>
      <c r="P1272">
        <v>-5.2922400000000001E-2</v>
      </c>
      <c r="Q1272">
        <v>-4.0473000000000002E-3</v>
      </c>
      <c r="R1272">
        <v>4.4827699999999998E-2</v>
      </c>
      <c r="S1272">
        <v>0.1153955</v>
      </c>
    </row>
    <row r="1273" spans="1:19">
      <c r="A1273" s="12">
        <v>41129</v>
      </c>
      <c r="B1273" s="14">
        <v>10</v>
      </c>
      <c r="C1273" t="s">
        <v>56</v>
      </c>
      <c r="D1273" t="s">
        <v>52</v>
      </c>
      <c r="E1273" t="str">
        <f t="shared" si="19"/>
        <v>4112910Average Per TonAll</v>
      </c>
      <c r="F1273">
        <v>0.2328115</v>
      </c>
      <c r="G1273">
        <v>0.246254</v>
      </c>
      <c r="H1273">
        <v>0.24150630000000001</v>
      </c>
      <c r="I1273">
        <v>82.584639999999993</v>
      </c>
      <c r="J1273">
        <v>-0.10159749999999999</v>
      </c>
      <c r="K1273">
        <v>-3.3630899999999998E-2</v>
      </c>
      <c r="L1273" s="1">
        <v>1.34425E-2</v>
      </c>
      <c r="M1273" s="1">
        <v>6.0515899999999997E-2</v>
      </c>
      <c r="N1273">
        <v>0.1284825</v>
      </c>
      <c r="O1273">
        <v>-0.1063452</v>
      </c>
      <c r="P1273">
        <v>-3.8378599999999999E-2</v>
      </c>
      <c r="Q1273">
        <v>8.6948000000000008E-3</v>
      </c>
      <c r="R1273">
        <v>5.5768199999999997E-2</v>
      </c>
      <c r="S1273">
        <v>0.12373480000000001</v>
      </c>
    </row>
    <row r="1274" spans="1:19">
      <c r="A1274" s="12">
        <v>41129</v>
      </c>
      <c r="B1274" s="14">
        <v>11</v>
      </c>
      <c r="C1274" t="s">
        <v>63</v>
      </c>
      <c r="D1274" t="s">
        <v>58</v>
      </c>
      <c r="E1274" t="str">
        <f t="shared" si="19"/>
        <v>4112911Aggregate100% Cycling</v>
      </c>
      <c r="F1274">
        <v>13.699070000000001</v>
      </c>
      <c r="G1274">
        <v>12.193680000000001</v>
      </c>
      <c r="H1274">
        <v>12.44167</v>
      </c>
      <c r="I1274">
        <v>85.477400000000003</v>
      </c>
      <c r="J1274">
        <v>-3.1070700000000002</v>
      </c>
      <c r="K1274">
        <v>-2.1607799999999999</v>
      </c>
      <c r="L1274" s="1">
        <v>-1.5053829999999999</v>
      </c>
      <c r="M1274" s="1">
        <v>-0.84998660000000004</v>
      </c>
      <c r="N1274">
        <v>9.6302499999999999E-2</v>
      </c>
      <c r="O1274">
        <v>-2.8590879999999999</v>
      </c>
      <c r="P1274">
        <v>-1.9127989999999999</v>
      </c>
      <c r="Q1274">
        <v>-1.2574019999999999</v>
      </c>
      <c r="R1274">
        <v>-0.60200480000000001</v>
      </c>
      <c r="S1274">
        <v>0.34428419999999998</v>
      </c>
    </row>
    <row r="1275" spans="1:19">
      <c r="A1275" s="12">
        <v>41129</v>
      </c>
      <c r="B1275" s="14">
        <v>11</v>
      </c>
      <c r="C1275" t="s">
        <v>63</v>
      </c>
      <c r="D1275" t="s">
        <v>57</v>
      </c>
      <c r="E1275" t="str">
        <f t="shared" si="19"/>
        <v>4112911Aggregate50% Cycling</v>
      </c>
      <c r="F1275">
        <v>12.60135</v>
      </c>
      <c r="G1275">
        <v>13.888109999999999</v>
      </c>
      <c r="H1275">
        <v>13.102220000000001</v>
      </c>
      <c r="I1275">
        <v>86.259619999999998</v>
      </c>
      <c r="J1275">
        <v>-0.26128400000000002</v>
      </c>
      <c r="K1275">
        <v>0.65331209999999995</v>
      </c>
      <c r="L1275" s="1">
        <v>1.2867580000000001</v>
      </c>
      <c r="M1275" s="1">
        <v>1.9202049999999999</v>
      </c>
      <c r="N1275">
        <v>2.8348010000000001</v>
      </c>
      <c r="O1275">
        <v>-1.047169</v>
      </c>
      <c r="P1275">
        <v>-0.13257279999999999</v>
      </c>
      <c r="Q1275">
        <v>0.50087369999999998</v>
      </c>
      <c r="R1275">
        <v>1.13432</v>
      </c>
      <c r="S1275">
        <v>2.0489160000000002</v>
      </c>
    </row>
    <row r="1276" spans="1:19">
      <c r="A1276" s="12">
        <v>41129</v>
      </c>
      <c r="B1276" s="14">
        <v>11</v>
      </c>
      <c r="C1276" t="s">
        <v>63</v>
      </c>
      <c r="D1276" t="s">
        <v>52</v>
      </c>
      <c r="E1276" t="str">
        <f t="shared" si="19"/>
        <v>4112911AggregateAll</v>
      </c>
      <c r="F1276">
        <v>26.306480000000001</v>
      </c>
      <c r="G1276">
        <v>26.111750000000001</v>
      </c>
      <c r="H1276">
        <v>25.564640000000001</v>
      </c>
      <c r="I1276">
        <v>85.845050000000001</v>
      </c>
      <c r="J1276">
        <v>-3.3458580000000002</v>
      </c>
      <c r="K1276">
        <v>-1.484148</v>
      </c>
      <c r="L1276" s="1">
        <v>-0.1947334</v>
      </c>
      <c r="M1276" s="1">
        <v>1.094681</v>
      </c>
      <c r="N1276">
        <v>2.956391</v>
      </c>
      <c r="O1276">
        <v>-3.892973</v>
      </c>
      <c r="P1276">
        <v>-2.031263</v>
      </c>
      <c r="Q1276">
        <v>-0.74184799999999995</v>
      </c>
      <c r="R1276">
        <v>0.54756669999999996</v>
      </c>
      <c r="S1276">
        <v>2.4092769999999999</v>
      </c>
    </row>
    <row r="1277" spans="1:19">
      <c r="A1277" s="12">
        <v>41129</v>
      </c>
      <c r="B1277" s="14">
        <v>11</v>
      </c>
      <c r="C1277" t="s">
        <v>55</v>
      </c>
      <c r="D1277" t="s">
        <v>58</v>
      </c>
      <c r="E1277" t="str">
        <f t="shared" si="19"/>
        <v>4112911Average Per Device100% Cycling</v>
      </c>
      <c r="F1277">
        <v>0.94474689999999995</v>
      </c>
      <c r="G1277">
        <v>0.84092920000000004</v>
      </c>
      <c r="H1277">
        <v>0.85803099999999999</v>
      </c>
      <c r="I1277">
        <v>85.477400000000003</v>
      </c>
      <c r="J1277">
        <v>-0.23456759999999999</v>
      </c>
      <c r="K1277">
        <v>-0.1573195</v>
      </c>
      <c r="L1277" s="1">
        <v>-0.1038178</v>
      </c>
      <c r="M1277" s="1">
        <v>-5.0316E-2</v>
      </c>
      <c r="N1277">
        <v>2.69321E-2</v>
      </c>
      <c r="O1277">
        <v>-0.21746570000000001</v>
      </c>
      <c r="P1277">
        <v>-0.1402177</v>
      </c>
      <c r="Q1277">
        <v>-8.6715899999999999E-2</v>
      </c>
      <c r="R1277">
        <v>-3.3214100000000003E-2</v>
      </c>
      <c r="S1277">
        <v>4.4033999999999997E-2</v>
      </c>
    </row>
    <row r="1278" spans="1:19">
      <c r="A1278" s="12">
        <v>41129</v>
      </c>
      <c r="B1278" s="14">
        <v>11</v>
      </c>
      <c r="C1278" t="s">
        <v>55</v>
      </c>
      <c r="D1278" t="s">
        <v>57</v>
      </c>
      <c r="E1278" t="str">
        <f t="shared" si="19"/>
        <v>4112911Average Per Device50% Cycling</v>
      </c>
      <c r="F1278">
        <v>1.013193</v>
      </c>
      <c r="G1278">
        <v>1.1166529999999999</v>
      </c>
      <c r="H1278">
        <v>1.0534650000000001</v>
      </c>
      <c r="I1278">
        <v>86.259619999999998</v>
      </c>
      <c r="J1278">
        <v>-4.1515000000000003E-2</v>
      </c>
      <c r="K1278">
        <v>4.41374E-2</v>
      </c>
      <c r="L1278" s="1">
        <v>0.10346</v>
      </c>
      <c r="M1278" s="1">
        <v>0.1627825</v>
      </c>
      <c r="N1278">
        <v>0.24843489999999999</v>
      </c>
      <c r="O1278">
        <v>-0.1047028</v>
      </c>
      <c r="P1278">
        <v>-1.9050500000000001E-2</v>
      </c>
      <c r="Q1278">
        <v>4.0272099999999998E-2</v>
      </c>
      <c r="R1278">
        <v>9.9594699999999994E-2</v>
      </c>
      <c r="S1278">
        <v>0.1852471</v>
      </c>
    </row>
    <row r="1279" spans="1:19">
      <c r="A1279" s="12">
        <v>41129</v>
      </c>
      <c r="B1279" s="14">
        <v>11</v>
      </c>
      <c r="C1279" t="s">
        <v>55</v>
      </c>
      <c r="D1279" t="s">
        <v>52</v>
      </c>
      <c r="E1279" t="str">
        <f t="shared" si="19"/>
        <v>4112911Average Per DeviceAll</v>
      </c>
      <c r="F1279">
        <v>0.97691649999999997</v>
      </c>
      <c r="G1279">
        <v>0.97051929999999997</v>
      </c>
      <c r="H1279">
        <v>0.94988499999999998</v>
      </c>
      <c r="I1279">
        <v>85.845050000000001</v>
      </c>
      <c r="J1279">
        <v>-0.14383290000000001</v>
      </c>
      <c r="K1279">
        <v>-6.2634800000000004E-2</v>
      </c>
      <c r="L1279" s="1">
        <v>-6.3971999999999996E-3</v>
      </c>
      <c r="M1279" s="1">
        <v>4.9840299999999997E-2</v>
      </c>
      <c r="N1279">
        <v>0.1310384</v>
      </c>
      <c r="O1279">
        <v>-0.16446720000000001</v>
      </c>
      <c r="P1279">
        <v>-8.3269099999999999E-2</v>
      </c>
      <c r="Q1279">
        <v>-2.70315E-2</v>
      </c>
      <c r="R1279">
        <v>2.9205999999999999E-2</v>
      </c>
      <c r="S1279">
        <v>0.11040410000000001</v>
      </c>
    </row>
    <row r="1280" spans="1:19">
      <c r="A1280" s="12">
        <v>41129</v>
      </c>
      <c r="B1280" s="14">
        <v>11</v>
      </c>
      <c r="C1280" t="s">
        <v>54</v>
      </c>
      <c r="D1280" t="s">
        <v>58</v>
      </c>
      <c r="E1280" t="str">
        <f t="shared" si="19"/>
        <v>4112911Average Per Premise100% Cycling</v>
      </c>
      <c r="F1280">
        <v>1.1182909999999999</v>
      </c>
      <c r="G1280">
        <v>0.99540280000000003</v>
      </c>
      <c r="H1280">
        <v>1.015646</v>
      </c>
      <c r="I1280">
        <v>85.477400000000003</v>
      </c>
      <c r="J1280">
        <v>-0.25363829999999998</v>
      </c>
      <c r="K1280">
        <v>-0.1763902</v>
      </c>
      <c r="L1280" s="1">
        <v>-0.12288839999999999</v>
      </c>
      <c r="M1280" s="1">
        <v>-6.9386699999999996E-2</v>
      </c>
      <c r="N1280">
        <v>7.8613999999999993E-3</v>
      </c>
      <c r="O1280">
        <v>-0.23339489999999999</v>
      </c>
      <c r="P1280">
        <v>-0.1561468</v>
      </c>
      <c r="Q1280">
        <v>-0.102645</v>
      </c>
      <c r="R1280">
        <v>-4.9143300000000001E-2</v>
      </c>
      <c r="S1280">
        <v>2.8104799999999999E-2</v>
      </c>
    </row>
    <row r="1281" spans="1:19">
      <c r="A1281" s="12">
        <v>41129</v>
      </c>
      <c r="B1281" s="14">
        <v>11</v>
      </c>
      <c r="C1281" t="s">
        <v>54</v>
      </c>
      <c r="D1281" t="s">
        <v>57</v>
      </c>
      <c r="E1281" t="str">
        <f t="shared" si="19"/>
        <v>4112911Average Per Premise50% Cycling</v>
      </c>
      <c r="F1281">
        <v>1.1801219999999999</v>
      </c>
      <c r="G1281">
        <v>1.3006279999999999</v>
      </c>
      <c r="H1281">
        <v>1.2270289999999999</v>
      </c>
      <c r="I1281">
        <v>86.259619999999998</v>
      </c>
      <c r="J1281">
        <v>-2.4469399999999999E-2</v>
      </c>
      <c r="K1281">
        <v>6.1183000000000001E-2</v>
      </c>
      <c r="L1281" s="1">
        <v>0.1205056</v>
      </c>
      <c r="M1281" s="1">
        <v>0.17982809999999999</v>
      </c>
      <c r="N1281">
        <v>0.26548050000000001</v>
      </c>
      <c r="O1281">
        <v>-9.80679E-2</v>
      </c>
      <c r="P1281">
        <v>-1.2415499999999999E-2</v>
      </c>
      <c r="Q1281">
        <v>4.69071E-2</v>
      </c>
      <c r="R1281">
        <v>0.10622959999999999</v>
      </c>
      <c r="S1281">
        <v>0.191882</v>
      </c>
    </row>
    <row r="1282" spans="1:19">
      <c r="A1282" s="12">
        <v>41129</v>
      </c>
      <c r="B1282" s="14">
        <v>11</v>
      </c>
      <c r="C1282" t="s">
        <v>54</v>
      </c>
      <c r="D1282" t="s">
        <v>52</v>
      </c>
      <c r="E1282" t="str">
        <f t="shared" si="19"/>
        <v>4112911Average Per PremiseAll</v>
      </c>
      <c r="F1282">
        <v>1.1473519999999999</v>
      </c>
      <c r="G1282">
        <v>1.1388590000000001</v>
      </c>
      <c r="H1282">
        <v>1.1149960000000001</v>
      </c>
      <c r="I1282">
        <v>85.845050000000001</v>
      </c>
      <c r="J1282">
        <v>-0.1459289</v>
      </c>
      <c r="K1282">
        <v>-6.4730800000000005E-2</v>
      </c>
      <c r="L1282" s="1">
        <v>-8.4933000000000005E-3</v>
      </c>
      <c r="M1282" s="1">
        <v>4.7744300000000003E-2</v>
      </c>
      <c r="N1282">
        <v>0.12894240000000001</v>
      </c>
      <c r="O1282">
        <v>-0.1697912</v>
      </c>
      <c r="P1282">
        <v>-8.8593099999999994E-2</v>
      </c>
      <c r="Q1282">
        <v>-3.2355500000000002E-2</v>
      </c>
      <c r="R1282">
        <v>2.3882E-2</v>
      </c>
      <c r="S1282">
        <v>0.1050801</v>
      </c>
    </row>
    <row r="1283" spans="1:19">
      <c r="A1283" s="12">
        <v>41129</v>
      </c>
      <c r="B1283" s="14">
        <v>11</v>
      </c>
      <c r="C1283" t="s">
        <v>56</v>
      </c>
      <c r="D1283" t="s">
        <v>58</v>
      </c>
      <c r="E1283" t="str">
        <f t="shared" ref="E1283:E1346" si="20">CONCATENATE(A1283,B1283,C1283,D1283)</f>
        <v>4112911Average Per Ton100% Cycling</v>
      </c>
      <c r="F1283">
        <v>0.26125320000000002</v>
      </c>
      <c r="G1283">
        <v>0.23254430000000001</v>
      </c>
      <c r="H1283">
        <v>0.2372735</v>
      </c>
      <c r="I1283">
        <v>85.477400000000003</v>
      </c>
      <c r="J1283">
        <v>-0.15945880000000001</v>
      </c>
      <c r="K1283">
        <v>-8.2210699999999998E-2</v>
      </c>
      <c r="L1283" s="1">
        <v>-2.8708999999999998E-2</v>
      </c>
      <c r="M1283" s="1">
        <v>2.47928E-2</v>
      </c>
      <c r="N1283">
        <v>0.1020409</v>
      </c>
      <c r="O1283">
        <v>-0.15472959999999999</v>
      </c>
      <c r="P1283">
        <v>-7.7481499999999995E-2</v>
      </c>
      <c r="Q1283">
        <v>-2.39797E-2</v>
      </c>
      <c r="R1283">
        <v>2.9522099999999999E-2</v>
      </c>
      <c r="S1283">
        <v>0.10677010000000001</v>
      </c>
    </row>
    <row r="1284" spans="1:19">
      <c r="A1284" s="12">
        <v>41129</v>
      </c>
      <c r="B1284" s="14">
        <v>11</v>
      </c>
      <c r="C1284" t="s">
        <v>56</v>
      </c>
      <c r="D1284" t="s">
        <v>57</v>
      </c>
      <c r="E1284" t="str">
        <f t="shared" si="20"/>
        <v>4112911Average Per Ton50% Cycling</v>
      </c>
      <c r="F1284">
        <v>0.29189850000000001</v>
      </c>
      <c r="G1284">
        <v>0.32170510000000002</v>
      </c>
      <c r="H1284">
        <v>0.30350080000000002</v>
      </c>
      <c r="I1284">
        <v>86.259619999999998</v>
      </c>
      <c r="J1284">
        <v>-0.1151684</v>
      </c>
      <c r="K1284">
        <v>-2.9516000000000001E-2</v>
      </c>
      <c r="L1284" s="1">
        <v>2.9806599999999999E-2</v>
      </c>
      <c r="M1284" s="1">
        <v>8.9129200000000006E-2</v>
      </c>
      <c r="N1284">
        <v>0.17478150000000001</v>
      </c>
      <c r="O1284">
        <v>-0.13337270000000001</v>
      </c>
      <c r="P1284">
        <v>-4.77203E-2</v>
      </c>
      <c r="Q1284">
        <v>1.1602299999999999E-2</v>
      </c>
      <c r="R1284">
        <v>7.0924899999999999E-2</v>
      </c>
      <c r="S1284">
        <v>0.1565772</v>
      </c>
    </row>
    <row r="1285" spans="1:19">
      <c r="A1285" s="12">
        <v>41129</v>
      </c>
      <c r="B1285" s="14">
        <v>11</v>
      </c>
      <c r="C1285" t="s">
        <v>56</v>
      </c>
      <c r="D1285" t="s">
        <v>52</v>
      </c>
      <c r="E1285" t="str">
        <f t="shared" si="20"/>
        <v>4112911Average Per TonAll</v>
      </c>
      <c r="F1285">
        <v>0.27565650000000003</v>
      </c>
      <c r="G1285">
        <v>0.27444990000000002</v>
      </c>
      <c r="H1285">
        <v>0.26840029999999998</v>
      </c>
      <c r="I1285">
        <v>85.845050000000001</v>
      </c>
      <c r="J1285">
        <v>-0.1386423</v>
      </c>
      <c r="K1285">
        <v>-5.7444200000000001E-2</v>
      </c>
      <c r="L1285" s="1">
        <v>-1.2067E-3</v>
      </c>
      <c r="M1285" s="1">
        <v>5.5030900000000001E-2</v>
      </c>
      <c r="N1285">
        <v>0.13622899999999999</v>
      </c>
      <c r="O1285">
        <v>-0.14469180000000001</v>
      </c>
      <c r="P1285">
        <v>-6.34937E-2</v>
      </c>
      <c r="Q1285">
        <v>-7.2562E-3</v>
      </c>
      <c r="R1285">
        <v>4.8981400000000001E-2</v>
      </c>
      <c r="S1285">
        <v>0.1301795</v>
      </c>
    </row>
    <row r="1286" spans="1:19">
      <c r="A1286" s="12">
        <v>41129</v>
      </c>
      <c r="B1286" s="14">
        <v>12</v>
      </c>
      <c r="C1286" t="s">
        <v>63</v>
      </c>
      <c r="D1286" t="s">
        <v>58</v>
      </c>
      <c r="E1286" t="str">
        <f t="shared" si="20"/>
        <v>4112912Aggregate100% Cycling</v>
      </c>
      <c r="F1286">
        <v>15.77848</v>
      </c>
      <c r="G1286">
        <v>13.724640000000001</v>
      </c>
      <c r="H1286">
        <v>14.00376</v>
      </c>
      <c r="I1286">
        <v>86.343149999999994</v>
      </c>
      <c r="J1286">
        <v>-3.9154260000000001</v>
      </c>
      <c r="K1286">
        <v>-2.8155830000000002</v>
      </c>
      <c r="L1286" s="1">
        <v>-2.0538349999999999</v>
      </c>
      <c r="M1286" s="1">
        <v>-1.292087</v>
      </c>
      <c r="N1286">
        <v>-0.1922441</v>
      </c>
      <c r="O1286">
        <v>-3.6363099999999999</v>
      </c>
      <c r="P1286">
        <v>-2.536467</v>
      </c>
      <c r="Q1286">
        <v>-1.7747189999999999</v>
      </c>
      <c r="R1286">
        <v>-1.0129710000000001</v>
      </c>
      <c r="S1286">
        <v>8.6871500000000004E-2</v>
      </c>
    </row>
    <row r="1287" spans="1:19">
      <c r="A1287" s="12">
        <v>41129</v>
      </c>
      <c r="B1287" s="14">
        <v>12</v>
      </c>
      <c r="C1287" t="s">
        <v>63</v>
      </c>
      <c r="D1287" t="s">
        <v>57</v>
      </c>
      <c r="E1287" t="str">
        <f t="shared" si="20"/>
        <v>4112912Aggregate50% Cycling</v>
      </c>
      <c r="F1287">
        <v>16.078769999999999</v>
      </c>
      <c r="G1287">
        <v>17.484259999999999</v>
      </c>
      <c r="H1287">
        <v>16.494879999999998</v>
      </c>
      <c r="I1287">
        <v>87.381969999999995</v>
      </c>
      <c r="J1287">
        <v>-0.44954319999999998</v>
      </c>
      <c r="K1287">
        <v>0.64642679999999997</v>
      </c>
      <c r="L1287" s="1">
        <v>1.405492</v>
      </c>
      <c r="M1287" s="1">
        <v>2.164558</v>
      </c>
      <c r="N1287">
        <v>3.2605279999999999</v>
      </c>
      <c r="O1287">
        <v>-1.4389240000000001</v>
      </c>
      <c r="P1287">
        <v>-0.34295409999999998</v>
      </c>
      <c r="Q1287">
        <v>0.41611140000000002</v>
      </c>
      <c r="R1287">
        <v>1.1751769999999999</v>
      </c>
      <c r="S1287">
        <v>2.271147</v>
      </c>
    </row>
    <row r="1288" spans="1:19">
      <c r="A1288" s="12">
        <v>41129</v>
      </c>
      <c r="B1288" s="14">
        <v>12</v>
      </c>
      <c r="C1288" t="s">
        <v>63</v>
      </c>
      <c r="D1288" t="s">
        <v>52</v>
      </c>
      <c r="E1288" t="str">
        <f t="shared" si="20"/>
        <v>4112912AggregateAll</v>
      </c>
      <c r="F1288">
        <v>31.878620000000002</v>
      </c>
      <c r="G1288">
        <v>31.25966</v>
      </c>
      <c r="H1288">
        <v>30.538060000000002</v>
      </c>
      <c r="I1288">
        <v>86.831400000000002</v>
      </c>
      <c r="J1288">
        <v>-4.3377270000000001</v>
      </c>
      <c r="K1288">
        <v>-2.1406520000000002</v>
      </c>
      <c r="L1288" s="1">
        <v>-0.61896479999999998</v>
      </c>
      <c r="M1288" s="1">
        <v>0.90272260000000004</v>
      </c>
      <c r="N1288">
        <v>3.0997970000000001</v>
      </c>
      <c r="O1288">
        <v>-5.0593240000000002</v>
      </c>
      <c r="P1288">
        <v>-2.8622489999999998</v>
      </c>
      <c r="Q1288">
        <v>-1.340562</v>
      </c>
      <c r="R1288">
        <v>0.1811256</v>
      </c>
      <c r="S1288">
        <v>2.3782000000000001</v>
      </c>
    </row>
    <row r="1289" spans="1:19">
      <c r="A1289" s="12">
        <v>41129</v>
      </c>
      <c r="B1289" s="14">
        <v>12</v>
      </c>
      <c r="C1289" t="s">
        <v>55</v>
      </c>
      <c r="D1289" t="s">
        <v>58</v>
      </c>
      <c r="E1289" t="str">
        <f t="shared" si="20"/>
        <v>4112912Average Per Device100% Cycling</v>
      </c>
      <c r="F1289">
        <v>1.088152</v>
      </c>
      <c r="G1289">
        <v>0.94651070000000004</v>
      </c>
      <c r="H1289">
        <v>0.96575979999999995</v>
      </c>
      <c r="I1289">
        <v>86.343149999999994</v>
      </c>
      <c r="J1289">
        <v>-0.29360789999999998</v>
      </c>
      <c r="K1289">
        <v>-0.2038248</v>
      </c>
      <c r="L1289" s="1">
        <v>-0.1416413</v>
      </c>
      <c r="M1289" s="1">
        <v>-7.9457799999999995E-2</v>
      </c>
      <c r="N1289">
        <v>1.0325300000000001E-2</v>
      </c>
      <c r="O1289">
        <v>-0.27435890000000002</v>
      </c>
      <c r="P1289">
        <v>-0.18457580000000001</v>
      </c>
      <c r="Q1289">
        <v>-0.1223923</v>
      </c>
      <c r="R1289">
        <v>-6.02088E-2</v>
      </c>
      <c r="S1289">
        <v>2.9574300000000001E-2</v>
      </c>
    </row>
    <row r="1290" spans="1:19">
      <c r="A1290" s="12">
        <v>41129</v>
      </c>
      <c r="B1290" s="14">
        <v>12</v>
      </c>
      <c r="C1290" t="s">
        <v>55</v>
      </c>
      <c r="D1290" t="s">
        <v>57</v>
      </c>
      <c r="E1290" t="str">
        <f t="shared" si="20"/>
        <v>4112912Average Per Device50% Cycling</v>
      </c>
      <c r="F1290">
        <v>1.2927900000000001</v>
      </c>
      <c r="G1290">
        <v>1.405797</v>
      </c>
      <c r="H1290">
        <v>1.326247</v>
      </c>
      <c r="I1290">
        <v>87.381969999999995</v>
      </c>
      <c r="J1290">
        <v>-6.0718399999999999E-2</v>
      </c>
      <c r="K1290">
        <v>4.1919699999999997E-2</v>
      </c>
      <c r="L1290" s="1">
        <v>0.1130066</v>
      </c>
      <c r="M1290" s="1">
        <v>0.18409349999999999</v>
      </c>
      <c r="N1290">
        <v>0.28673159999999998</v>
      </c>
      <c r="O1290">
        <v>-0.14026820000000001</v>
      </c>
      <c r="P1290">
        <v>-3.76301E-2</v>
      </c>
      <c r="Q1290">
        <v>3.3456800000000002E-2</v>
      </c>
      <c r="R1290">
        <v>0.1045437</v>
      </c>
      <c r="S1290">
        <v>0.2071818</v>
      </c>
    </row>
    <row r="1291" spans="1:19">
      <c r="A1291" s="12">
        <v>41129</v>
      </c>
      <c r="B1291" s="14">
        <v>12</v>
      </c>
      <c r="C1291" t="s">
        <v>55</v>
      </c>
      <c r="D1291" t="s">
        <v>52</v>
      </c>
      <c r="E1291" t="str">
        <f t="shared" si="20"/>
        <v>4112912Average Per DeviceAll</v>
      </c>
      <c r="F1291">
        <v>1.1843319999999999</v>
      </c>
      <c r="G1291">
        <v>1.1623749999999999</v>
      </c>
      <c r="H1291">
        <v>1.135189</v>
      </c>
      <c r="I1291">
        <v>86.831400000000002</v>
      </c>
      <c r="J1291">
        <v>-0.18414990000000001</v>
      </c>
      <c r="K1291">
        <v>-8.8324899999999998E-2</v>
      </c>
      <c r="L1291" s="1">
        <v>-2.1956799999999999E-2</v>
      </c>
      <c r="M1291" s="1">
        <v>4.4411300000000001E-2</v>
      </c>
      <c r="N1291">
        <v>0.14023630000000001</v>
      </c>
      <c r="O1291">
        <v>-0.2113363</v>
      </c>
      <c r="P1291">
        <v>-0.1155113</v>
      </c>
      <c r="Q1291">
        <v>-4.9143199999999998E-2</v>
      </c>
      <c r="R1291">
        <v>1.7224900000000001E-2</v>
      </c>
      <c r="S1291">
        <v>0.11304980000000001</v>
      </c>
    </row>
    <row r="1292" spans="1:19">
      <c r="A1292" s="12">
        <v>41129</v>
      </c>
      <c r="B1292" s="14">
        <v>12</v>
      </c>
      <c r="C1292" t="s">
        <v>54</v>
      </c>
      <c r="D1292" t="s">
        <v>58</v>
      </c>
      <c r="E1292" t="str">
        <f t="shared" si="20"/>
        <v>4112912Average Per Premise100% Cycling</v>
      </c>
      <c r="F1292">
        <v>1.2880389999999999</v>
      </c>
      <c r="G1292">
        <v>1.120379</v>
      </c>
      <c r="H1292">
        <v>1.1431640000000001</v>
      </c>
      <c r="I1292">
        <v>86.343149999999994</v>
      </c>
      <c r="J1292">
        <v>-0.31962659999999998</v>
      </c>
      <c r="K1292">
        <v>-0.22984350000000001</v>
      </c>
      <c r="L1292" s="1">
        <v>-0.16766</v>
      </c>
      <c r="M1292" s="1">
        <v>-0.1054765</v>
      </c>
      <c r="N1292">
        <v>-1.56934E-2</v>
      </c>
      <c r="O1292">
        <v>-0.29684169999999999</v>
      </c>
      <c r="P1292">
        <v>-0.20705850000000001</v>
      </c>
      <c r="Q1292">
        <v>-0.144875</v>
      </c>
      <c r="R1292">
        <v>-8.2691600000000004E-2</v>
      </c>
      <c r="S1292">
        <v>7.0916E-3</v>
      </c>
    </row>
    <row r="1293" spans="1:19">
      <c r="A1293" s="12">
        <v>41129</v>
      </c>
      <c r="B1293" s="14">
        <v>12</v>
      </c>
      <c r="C1293" t="s">
        <v>54</v>
      </c>
      <c r="D1293" t="s">
        <v>57</v>
      </c>
      <c r="E1293" t="str">
        <f t="shared" si="20"/>
        <v>4112912Average Per Premise50% Cycling</v>
      </c>
      <c r="F1293">
        <v>1.5057849999999999</v>
      </c>
      <c r="G1293">
        <v>1.63741</v>
      </c>
      <c r="H1293">
        <v>1.544754</v>
      </c>
      <c r="I1293">
        <v>87.381969999999995</v>
      </c>
      <c r="J1293">
        <v>-4.2099900000000003E-2</v>
      </c>
      <c r="K1293">
        <v>6.05382E-2</v>
      </c>
      <c r="L1293" s="1">
        <v>0.13162509999999999</v>
      </c>
      <c r="M1293" s="1">
        <v>0.2027119</v>
      </c>
      <c r="N1293">
        <v>0.30535010000000001</v>
      </c>
      <c r="O1293">
        <v>-0.13475599999999999</v>
      </c>
      <c r="P1293">
        <v>-3.2117800000000002E-2</v>
      </c>
      <c r="Q1293">
        <v>3.8968999999999997E-2</v>
      </c>
      <c r="R1293">
        <v>0.1100559</v>
      </c>
      <c r="S1293">
        <v>0.21269399999999999</v>
      </c>
    </row>
    <row r="1294" spans="1:19">
      <c r="A1294" s="12">
        <v>41129</v>
      </c>
      <c r="B1294" s="14">
        <v>12</v>
      </c>
      <c r="C1294" t="s">
        <v>54</v>
      </c>
      <c r="D1294" t="s">
        <v>52</v>
      </c>
      <c r="E1294" t="str">
        <f t="shared" si="20"/>
        <v>4112912Average Per PremiseAll</v>
      </c>
      <c r="F1294">
        <v>1.3903799999999999</v>
      </c>
      <c r="G1294">
        <v>1.3633839999999999</v>
      </c>
      <c r="H1294">
        <v>1.3319110000000001</v>
      </c>
      <c r="I1294">
        <v>86.831400000000002</v>
      </c>
      <c r="J1294">
        <v>-0.1891891</v>
      </c>
      <c r="K1294">
        <v>-9.3364100000000005E-2</v>
      </c>
      <c r="L1294" s="1">
        <v>-2.6995999999999999E-2</v>
      </c>
      <c r="M1294" s="1">
        <v>3.93721E-2</v>
      </c>
      <c r="N1294">
        <v>0.13519700000000001</v>
      </c>
      <c r="O1294">
        <v>-0.22066140000000001</v>
      </c>
      <c r="P1294">
        <v>-0.1248364</v>
      </c>
      <c r="Q1294">
        <v>-5.8468300000000001E-2</v>
      </c>
      <c r="R1294">
        <v>7.8998000000000002E-3</v>
      </c>
      <c r="S1294">
        <v>0.1037247</v>
      </c>
    </row>
    <row r="1295" spans="1:19">
      <c r="A1295" s="12">
        <v>41129</v>
      </c>
      <c r="B1295" s="14">
        <v>12</v>
      </c>
      <c r="C1295" t="s">
        <v>56</v>
      </c>
      <c r="D1295" t="s">
        <v>58</v>
      </c>
      <c r="E1295" t="str">
        <f t="shared" si="20"/>
        <v>4112912Average Per Ton100% Cycling</v>
      </c>
      <c r="F1295">
        <v>0.30090939999999999</v>
      </c>
      <c r="G1295">
        <v>0.261741</v>
      </c>
      <c r="H1295">
        <v>0.26706400000000002</v>
      </c>
      <c r="I1295">
        <v>86.343149999999994</v>
      </c>
      <c r="J1295">
        <v>-0.191135</v>
      </c>
      <c r="K1295">
        <v>-0.10135189999999999</v>
      </c>
      <c r="L1295" s="1">
        <v>-3.9168399999999999E-2</v>
      </c>
      <c r="M1295" s="1">
        <v>2.30151E-2</v>
      </c>
      <c r="N1295">
        <v>0.1127982</v>
      </c>
      <c r="O1295">
        <v>-0.18581210000000001</v>
      </c>
      <c r="P1295">
        <v>-9.6029000000000003E-2</v>
      </c>
      <c r="Q1295">
        <v>-3.3845500000000001E-2</v>
      </c>
      <c r="R1295">
        <v>2.8337999999999999E-2</v>
      </c>
      <c r="S1295">
        <v>0.11812110000000001</v>
      </c>
    </row>
    <row r="1296" spans="1:19">
      <c r="A1296" s="12">
        <v>41129</v>
      </c>
      <c r="B1296" s="14">
        <v>12</v>
      </c>
      <c r="C1296" t="s">
        <v>56</v>
      </c>
      <c r="D1296" t="s">
        <v>57</v>
      </c>
      <c r="E1296" t="str">
        <f t="shared" si="20"/>
        <v>4112912Average Per Ton50% Cycling</v>
      </c>
      <c r="F1296">
        <v>0.3724498</v>
      </c>
      <c r="G1296">
        <v>0.4050068</v>
      </c>
      <c r="H1296">
        <v>0.3820887</v>
      </c>
      <c r="I1296">
        <v>87.381969999999995</v>
      </c>
      <c r="J1296">
        <v>-0.14116809999999999</v>
      </c>
      <c r="K1296">
        <v>-3.8529899999999999E-2</v>
      </c>
      <c r="L1296" s="1">
        <v>3.25569E-2</v>
      </c>
      <c r="M1296" s="1">
        <v>0.10364379999999999</v>
      </c>
      <c r="N1296">
        <v>0.20628189999999999</v>
      </c>
      <c r="O1296">
        <v>-0.16408619999999999</v>
      </c>
      <c r="P1296">
        <v>-6.1448000000000003E-2</v>
      </c>
      <c r="Q1296">
        <v>9.6387999999999995E-3</v>
      </c>
      <c r="R1296">
        <v>8.0725699999999997E-2</v>
      </c>
      <c r="S1296">
        <v>0.18336379999999999</v>
      </c>
    </row>
    <row r="1297" spans="1:19">
      <c r="A1297" s="12">
        <v>41129</v>
      </c>
      <c r="B1297" s="14">
        <v>12</v>
      </c>
      <c r="C1297" t="s">
        <v>56</v>
      </c>
      <c r="D1297" t="s">
        <v>52</v>
      </c>
      <c r="E1297" t="str">
        <f t="shared" si="20"/>
        <v>4112912Average Per TonAll</v>
      </c>
      <c r="F1297">
        <v>0.33453339999999998</v>
      </c>
      <c r="G1297">
        <v>0.32907589999999998</v>
      </c>
      <c r="H1297">
        <v>0.32112560000000001</v>
      </c>
      <c r="I1297">
        <v>86.831400000000002</v>
      </c>
      <c r="J1297">
        <v>-0.16765060000000001</v>
      </c>
      <c r="K1297">
        <v>-7.1825600000000003E-2</v>
      </c>
      <c r="L1297" s="1">
        <v>-5.4574999999999997E-3</v>
      </c>
      <c r="M1297" s="1">
        <v>6.0910600000000002E-2</v>
      </c>
      <c r="N1297">
        <v>0.1567355</v>
      </c>
      <c r="O1297">
        <v>-0.1756009</v>
      </c>
      <c r="P1297">
        <v>-7.9775899999999997E-2</v>
      </c>
      <c r="Q1297">
        <v>-1.3407799999999999E-2</v>
      </c>
      <c r="R1297">
        <v>5.2960199999999999E-2</v>
      </c>
      <c r="S1297">
        <v>0.14878520000000001</v>
      </c>
    </row>
    <row r="1298" spans="1:19">
      <c r="A1298" s="12">
        <v>41129</v>
      </c>
      <c r="B1298" s="14">
        <v>13</v>
      </c>
      <c r="C1298" t="s">
        <v>63</v>
      </c>
      <c r="D1298" t="s">
        <v>58</v>
      </c>
      <c r="E1298" t="str">
        <f t="shared" si="20"/>
        <v>4112913Aggregate100% Cycling</v>
      </c>
      <c r="F1298">
        <v>13.564870000000001</v>
      </c>
      <c r="G1298">
        <v>16.081630000000001</v>
      </c>
      <c r="H1298">
        <v>16.40868</v>
      </c>
      <c r="I1298">
        <v>86.511899999999997</v>
      </c>
      <c r="J1298">
        <v>0.76597210000000004</v>
      </c>
      <c r="K1298">
        <v>1.800352</v>
      </c>
      <c r="L1298">
        <v>2.5167600000000001</v>
      </c>
      <c r="M1298">
        <v>3.2331690000000002</v>
      </c>
      <c r="N1298">
        <v>4.2675479999999997</v>
      </c>
      <c r="O1298">
        <v>1.0930230000000001</v>
      </c>
      <c r="P1298">
        <v>2.127402</v>
      </c>
      <c r="Q1298">
        <v>2.8438110000000001</v>
      </c>
      <c r="R1298">
        <v>3.560219</v>
      </c>
      <c r="S1298">
        <v>4.5945989999999997</v>
      </c>
    </row>
    <row r="1299" spans="1:19">
      <c r="A1299" s="12">
        <v>41129</v>
      </c>
      <c r="B1299" s="14">
        <v>13</v>
      </c>
      <c r="C1299" t="s">
        <v>63</v>
      </c>
      <c r="D1299" t="s">
        <v>57</v>
      </c>
      <c r="E1299" t="str">
        <f t="shared" si="20"/>
        <v>4112913Aggregate50% Cycling</v>
      </c>
      <c r="F1299">
        <v>14.66099</v>
      </c>
      <c r="G1299">
        <v>20.7897</v>
      </c>
      <c r="H1299">
        <v>19.61327</v>
      </c>
      <c r="I1299">
        <v>87.647859999999994</v>
      </c>
      <c r="J1299">
        <v>4.1848939999999999</v>
      </c>
      <c r="K1299">
        <v>5.3333139999999997</v>
      </c>
      <c r="L1299">
        <v>6.1287060000000002</v>
      </c>
      <c r="M1299">
        <v>6.9240979999999999</v>
      </c>
      <c r="N1299">
        <v>8.0725180000000005</v>
      </c>
      <c r="O1299">
        <v>3.0084689999999998</v>
      </c>
      <c r="P1299">
        <v>4.1568889999999996</v>
      </c>
      <c r="Q1299">
        <v>4.9522820000000003</v>
      </c>
      <c r="R1299">
        <v>5.7476739999999999</v>
      </c>
      <c r="S1299">
        <v>6.8960939999999997</v>
      </c>
    </row>
    <row r="1300" spans="1:19">
      <c r="A1300" s="12">
        <v>41129</v>
      </c>
      <c r="B1300" s="14">
        <v>13</v>
      </c>
      <c r="C1300" t="s">
        <v>63</v>
      </c>
      <c r="D1300" t="s">
        <v>52</v>
      </c>
      <c r="E1300" t="str">
        <f t="shared" si="20"/>
        <v>4112913AggregateAll</v>
      </c>
      <c r="F1300">
        <v>28.251950000000001</v>
      </c>
      <c r="G1300">
        <v>36.933579999999999</v>
      </c>
      <c r="H1300">
        <v>36.070770000000003</v>
      </c>
      <c r="I1300">
        <v>87.0458</v>
      </c>
      <c r="J1300">
        <v>4.9831989999999999</v>
      </c>
      <c r="K1300">
        <v>7.1682670000000002</v>
      </c>
      <c r="L1300">
        <v>8.6816390000000006</v>
      </c>
      <c r="M1300">
        <v>10.19501</v>
      </c>
      <c r="N1300">
        <v>12.38008</v>
      </c>
      <c r="O1300">
        <v>4.1203900000000004</v>
      </c>
      <c r="P1300">
        <v>6.3054579999999998</v>
      </c>
      <c r="Q1300">
        <v>7.8188300000000002</v>
      </c>
      <c r="R1300">
        <v>9.3322009999999995</v>
      </c>
      <c r="S1300">
        <v>11.51727</v>
      </c>
    </row>
    <row r="1301" spans="1:19">
      <c r="A1301" s="12">
        <v>41129</v>
      </c>
      <c r="B1301" s="14">
        <v>13</v>
      </c>
      <c r="C1301" t="s">
        <v>55</v>
      </c>
      <c r="D1301" t="s">
        <v>58</v>
      </c>
      <c r="E1301" t="str">
        <f t="shared" si="20"/>
        <v>4112913Average Per Device100% Cycling</v>
      </c>
      <c r="F1301">
        <v>0.93549230000000005</v>
      </c>
      <c r="G1301">
        <v>1.109059</v>
      </c>
      <c r="H1301">
        <v>1.1316139999999999</v>
      </c>
      <c r="I1301">
        <v>86.511899999999997</v>
      </c>
      <c r="J1301">
        <v>3.0645200000000001E-2</v>
      </c>
      <c r="K1301">
        <v>0.1150843</v>
      </c>
      <c r="L1301">
        <v>0.17356659999999999</v>
      </c>
      <c r="M1301">
        <v>0.23204900000000001</v>
      </c>
      <c r="N1301">
        <v>0.31648809999999999</v>
      </c>
      <c r="O1301">
        <v>5.3199900000000001E-2</v>
      </c>
      <c r="P1301">
        <v>0.13763909999999999</v>
      </c>
      <c r="Q1301">
        <v>0.1961214</v>
      </c>
      <c r="R1301">
        <v>0.25460369999999999</v>
      </c>
      <c r="S1301">
        <v>0.33904289999999998</v>
      </c>
    </row>
    <row r="1302" spans="1:19">
      <c r="A1302" s="12">
        <v>41129</v>
      </c>
      <c r="B1302" s="14">
        <v>13</v>
      </c>
      <c r="C1302" t="s">
        <v>55</v>
      </c>
      <c r="D1302" t="s">
        <v>57</v>
      </c>
      <c r="E1302" t="str">
        <f t="shared" si="20"/>
        <v>4112913Average Per Device50% Cycling</v>
      </c>
      <c r="F1302">
        <v>1.178796</v>
      </c>
      <c r="G1302">
        <v>1.671565</v>
      </c>
      <c r="H1302">
        <v>1.5769770000000001</v>
      </c>
      <c r="I1302">
        <v>87.647859999999994</v>
      </c>
      <c r="J1302">
        <v>0.31073079999999997</v>
      </c>
      <c r="K1302">
        <v>0.41828080000000001</v>
      </c>
      <c r="L1302">
        <v>0.49276969999999998</v>
      </c>
      <c r="M1302">
        <v>0.56725859999999995</v>
      </c>
      <c r="N1302">
        <v>0.67480870000000004</v>
      </c>
      <c r="O1302">
        <v>0.2161421</v>
      </c>
      <c r="P1302">
        <v>0.32369219999999999</v>
      </c>
      <c r="Q1302">
        <v>0.39818110000000001</v>
      </c>
      <c r="R1302">
        <v>0.47266999999999998</v>
      </c>
      <c r="S1302">
        <v>0.58021999999999996</v>
      </c>
    </row>
    <row r="1303" spans="1:19">
      <c r="A1303" s="12">
        <v>41129</v>
      </c>
      <c r="B1303" s="14">
        <v>13</v>
      </c>
      <c r="C1303" t="s">
        <v>55</v>
      </c>
      <c r="D1303" t="s">
        <v>52</v>
      </c>
      <c r="E1303" t="str">
        <f t="shared" si="20"/>
        <v>4112913Average Per DeviceAll</v>
      </c>
      <c r="F1303">
        <v>1.0498449999999999</v>
      </c>
      <c r="G1303">
        <v>1.373437</v>
      </c>
      <c r="H1303">
        <v>1.3409340000000001</v>
      </c>
      <c r="I1303">
        <v>87.0458</v>
      </c>
      <c r="J1303">
        <v>0.1622854</v>
      </c>
      <c r="K1303">
        <v>0.2575867</v>
      </c>
      <c r="L1303">
        <v>0.32359209999999999</v>
      </c>
      <c r="M1303">
        <v>0.38959749999999999</v>
      </c>
      <c r="N1303">
        <v>0.48489880000000002</v>
      </c>
      <c r="O1303">
        <v>0.1297827</v>
      </c>
      <c r="P1303">
        <v>0.22508410000000001</v>
      </c>
      <c r="Q1303">
        <v>0.2910895</v>
      </c>
      <c r="R1303">
        <v>0.35709489999999999</v>
      </c>
      <c r="S1303">
        <v>0.45239610000000002</v>
      </c>
    </row>
    <row r="1304" spans="1:19">
      <c r="A1304" s="12">
        <v>41129</v>
      </c>
      <c r="B1304" s="14">
        <v>13</v>
      </c>
      <c r="C1304" t="s">
        <v>54</v>
      </c>
      <c r="D1304" t="s">
        <v>58</v>
      </c>
      <c r="E1304" t="str">
        <f t="shared" si="20"/>
        <v>4112913Average Per Premise100% Cycling</v>
      </c>
      <c r="F1304">
        <v>1.107337</v>
      </c>
      <c r="G1304">
        <v>1.312786</v>
      </c>
      <c r="H1304">
        <v>1.3394839999999999</v>
      </c>
      <c r="I1304">
        <v>86.511899999999997</v>
      </c>
      <c r="J1304">
        <v>6.2528299999999995E-2</v>
      </c>
      <c r="K1304">
        <v>0.1469675</v>
      </c>
      <c r="L1304">
        <v>0.20544979999999999</v>
      </c>
      <c r="M1304">
        <v>0.2639321</v>
      </c>
      <c r="N1304">
        <v>0.34837129999999999</v>
      </c>
      <c r="O1304">
        <v>8.9226299999999995E-2</v>
      </c>
      <c r="P1304">
        <v>0.1736655</v>
      </c>
      <c r="Q1304">
        <v>0.23214779999999999</v>
      </c>
      <c r="R1304">
        <v>0.2906301</v>
      </c>
      <c r="S1304">
        <v>0.37506929999999999</v>
      </c>
    </row>
    <row r="1305" spans="1:19">
      <c r="A1305" s="12">
        <v>41129</v>
      </c>
      <c r="B1305" s="14">
        <v>13</v>
      </c>
      <c r="C1305" t="s">
        <v>54</v>
      </c>
      <c r="D1305" t="s">
        <v>57</v>
      </c>
      <c r="E1305" t="str">
        <f t="shared" si="20"/>
        <v>4112913Average Per Premise50% Cycling</v>
      </c>
      <c r="F1305">
        <v>1.3730089999999999</v>
      </c>
      <c r="G1305">
        <v>1.946966</v>
      </c>
      <c r="H1305">
        <v>1.8367929999999999</v>
      </c>
      <c r="I1305">
        <v>87.647859999999994</v>
      </c>
      <c r="J1305">
        <v>0.39191740000000003</v>
      </c>
      <c r="K1305">
        <v>0.49946750000000001</v>
      </c>
      <c r="L1305">
        <v>0.57395640000000003</v>
      </c>
      <c r="M1305">
        <v>0.64844520000000005</v>
      </c>
      <c r="N1305">
        <v>0.75599530000000004</v>
      </c>
      <c r="O1305">
        <v>0.28174470000000001</v>
      </c>
      <c r="P1305">
        <v>0.38929469999999999</v>
      </c>
      <c r="Q1305">
        <v>0.46378360000000002</v>
      </c>
      <c r="R1305">
        <v>0.53827250000000004</v>
      </c>
      <c r="S1305">
        <v>0.64582260000000002</v>
      </c>
    </row>
    <row r="1306" spans="1:19">
      <c r="A1306" s="12">
        <v>41129</v>
      </c>
      <c r="B1306" s="14">
        <v>13</v>
      </c>
      <c r="C1306" t="s">
        <v>54</v>
      </c>
      <c r="D1306" t="s">
        <v>52</v>
      </c>
      <c r="E1306" t="str">
        <f t="shared" si="20"/>
        <v>4112913Average Per PremiseAll</v>
      </c>
      <c r="F1306">
        <v>1.2322029999999999</v>
      </c>
      <c r="G1306">
        <v>1.610851</v>
      </c>
      <c r="H1306">
        <v>1.5732189999999999</v>
      </c>
      <c r="I1306">
        <v>87.0458</v>
      </c>
      <c r="J1306">
        <v>0.21734120000000001</v>
      </c>
      <c r="K1306">
        <v>0.31264249999999999</v>
      </c>
      <c r="L1306">
        <v>0.37864789999999998</v>
      </c>
      <c r="M1306">
        <v>0.44465329999999997</v>
      </c>
      <c r="N1306">
        <v>0.53995459999999995</v>
      </c>
      <c r="O1306">
        <v>0.17970990000000001</v>
      </c>
      <c r="P1306">
        <v>0.27501120000000001</v>
      </c>
      <c r="Q1306">
        <v>0.3410166</v>
      </c>
      <c r="R1306">
        <v>0.40702199999999999</v>
      </c>
      <c r="S1306">
        <v>0.50232330000000003</v>
      </c>
    </row>
    <row r="1307" spans="1:19">
      <c r="A1307" s="12">
        <v>41129</v>
      </c>
      <c r="B1307" s="14">
        <v>13</v>
      </c>
      <c r="C1307" t="s">
        <v>56</v>
      </c>
      <c r="D1307" t="s">
        <v>58</v>
      </c>
      <c r="E1307" t="str">
        <f t="shared" si="20"/>
        <v>4112913Average Per Ton100% Cycling</v>
      </c>
      <c r="F1307">
        <v>0.25869409999999998</v>
      </c>
      <c r="G1307">
        <v>0.30669089999999999</v>
      </c>
      <c r="H1307">
        <v>0.31292799999999998</v>
      </c>
      <c r="I1307">
        <v>86.511899999999997</v>
      </c>
      <c r="J1307">
        <v>-9.4924700000000001E-2</v>
      </c>
      <c r="K1307">
        <v>-1.04855E-2</v>
      </c>
      <c r="L1307">
        <v>4.7996799999999999E-2</v>
      </c>
      <c r="M1307">
        <v>0.10647909999999999</v>
      </c>
      <c r="N1307">
        <v>0.19091830000000001</v>
      </c>
      <c r="O1307">
        <v>-8.8687500000000002E-2</v>
      </c>
      <c r="P1307">
        <v>-4.2483E-3</v>
      </c>
      <c r="Q1307">
        <v>5.4233999999999997E-2</v>
      </c>
      <c r="R1307">
        <v>0.11271630000000001</v>
      </c>
      <c r="S1307">
        <v>0.19715550000000001</v>
      </c>
    </row>
    <row r="1308" spans="1:19">
      <c r="A1308" s="12">
        <v>41129</v>
      </c>
      <c r="B1308" s="14">
        <v>13</v>
      </c>
      <c r="C1308" t="s">
        <v>56</v>
      </c>
      <c r="D1308" t="s">
        <v>57</v>
      </c>
      <c r="E1308" t="str">
        <f t="shared" si="20"/>
        <v>4112913Average Per Ton50% Cycling</v>
      </c>
      <c r="F1308">
        <v>0.33960829999999997</v>
      </c>
      <c r="G1308">
        <v>0.4815741</v>
      </c>
      <c r="H1308">
        <v>0.45432329999999999</v>
      </c>
      <c r="I1308">
        <v>87.647859999999994</v>
      </c>
      <c r="J1308">
        <v>-4.0073200000000003E-2</v>
      </c>
      <c r="K1308">
        <v>6.7476900000000006E-2</v>
      </c>
      <c r="L1308">
        <v>0.1419658</v>
      </c>
      <c r="M1308">
        <v>0.2164547</v>
      </c>
      <c r="N1308">
        <v>0.32400479999999998</v>
      </c>
      <c r="O1308">
        <v>-6.7323999999999995E-2</v>
      </c>
      <c r="P1308">
        <v>4.0226100000000001E-2</v>
      </c>
      <c r="Q1308">
        <v>0.114715</v>
      </c>
      <c r="R1308">
        <v>0.18920390000000001</v>
      </c>
      <c r="S1308">
        <v>0.29675400000000002</v>
      </c>
    </row>
    <row r="1309" spans="1:19">
      <c r="A1309" s="12">
        <v>41129</v>
      </c>
      <c r="B1309" s="14">
        <v>13</v>
      </c>
      <c r="C1309" t="s">
        <v>56</v>
      </c>
      <c r="D1309" t="s">
        <v>52</v>
      </c>
      <c r="E1309" t="str">
        <f t="shared" si="20"/>
        <v>4112913Average Per TonAll</v>
      </c>
      <c r="F1309">
        <v>0.29672379999999998</v>
      </c>
      <c r="G1309">
        <v>0.38888600000000001</v>
      </c>
      <c r="H1309">
        <v>0.37938379999999999</v>
      </c>
      <c r="I1309">
        <v>87.0458</v>
      </c>
      <c r="J1309">
        <v>-6.9144499999999998E-2</v>
      </c>
      <c r="K1309">
        <v>2.6156800000000001E-2</v>
      </c>
      <c r="L1309">
        <v>9.21622E-2</v>
      </c>
      <c r="M1309">
        <v>0.15816759999999999</v>
      </c>
      <c r="N1309">
        <v>0.2534689</v>
      </c>
      <c r="O1309">
        <v>-7.8646599999999997E-2</v>
      </c>
      <c r="P1309">
        <v>1.6654700000000001E-2</v>
      </c>
      <c r="Q1309">
        <v>8.26601E-2</v>
      </c>
      <c r="R1309">
        <v>0.14866550000000001</v>
      </c>
      <c r="S1309">
        <v>0.24396680000000001</v>
      </c>
    </row>
    <row r="1310" spans="1:19">
      <c r="A1310" s="12">
        <v>41129</v>
      </c>
      <c r="B1310" s="14">
        <v>14</v>
      </c>
      <c r="C1310" t="s">
        <v>63</v>
      </c>
      <c r="D1310" t="s">
        <v>58</v>
      </c>
      <c r="E1310" t="str">
        <f t="shared" si="20"/>
        <v>4112914Aggregate100% Cycling</v>
      </c>
      <c r="F1310">
        <v>12.144489999999999</v>
      </c>
      <c r="G1310">
        <v>18.341470000000001</v>
      </c>
      <c r="H1310">
        <v>18.714479999999998</v>
      </c>
      <c r="I1310">
        <v>86.292630000000003</v>
      </c>
      <c r="J1310">
        <v>4.4487269999999999</v>
      </c>
      <c r="K1310">
        <v>5.481611</v>
      </c>
      <c r="L1310">
        <v>6.1969830000000004</v>
      </c>
      <c r="M1310">
        <v>6.9123549999999998</v>
      </c>
      <c r="N1310">
        <v>7.9452400000000001</v>
      </c>
      <c r="O1310">
        <v>4.8217350000000003</v>
      </c>
      <c r="P1310">
        <v>5.8546189999999996</v>
      </c>
      <c r="Q1310">
        <v>6.5699909999999999</v>
      </c>
      <c r="R1310">
        <v>7.2853630000000003</v>
      </c>
      <c r="S1310">
        <v>8.3182469999999995</v>
      </c>
    </row>
    <row r="1311" spans="1:19">
      <c r="A1311" s="12">
        <v>41129</v>
      </c>
      <c r="B1311" s="14">
        <v>14</v>
      </c>
      <c r="C1311" t="s">
        <v>63</v>
      </c>
      <c r="D1311" t="s">
        <v>57</v>
      </c>
      <c r="E1311" t="str">
        <f t="shared" si="20"/>
        <v>4112914Aggregate50% Cycling</v>
      </c>
      <c r="F1311">
        <v>15.926399999999999</v>
      </c>
      <c r="G1311">
        <v>23.284389999999998</v>
      </c>
      <c r="H1311">
        <v>21.966799999999999</v>
      </c>
      <c r="I1311">
        <v>87.520039999999995</v>
      </c>
      <c r="J1311">
        <v>5.2874040000000004</v>
      </c>
      <c r="K1311">
        <v>6.5107229999999996</v>
      </c>
      <c r="L1311">
        <v>7.35799</v>
      </c>
      <c r="M1311">
        <v>8.2052569999999996</v>
      </c>
      <c r="N1311">
        <v>9.4285759999999996</v>
      </c>
      <c r="O1311">
        <v>3.9698129999999998</v>
      </c>
      <c r="P1311">
        <v>5.1931320000000003</v>
      </c>
      <c r="Q1311">
        <v>6.0403989999999999</v>
      </c>
      <c r="R1311">
        <v>6.8876660000000003</v>
      </c>
      <c r="S1311">
        <v>8.1109849999999994</v>
      </c>
    </row>
    <row r="1312" spans="1:19">
      <c r="A1312" s="12">
        <v>41129</v>
      </c>
      <c r="B1312" s="14">
        <v>14</v>
      </c>
      <c r="C1312" t="s">
        <v>63</v>
      </c>
      <c r="D1312" t="s">
        <v>52</v>
      </c>
      <c r="E1312" t="str">
        <f t="shared" si="20"/>
        <v>4112914AggregateAll</v>
      </c>
      <c r="F1312">
        <v>28.119980000000002</v>
      </c>
      <c r="G1312">
        <v>41.69294</v>
      </c>
      <c r="H1312">
        <v>40.733249999999998</v>
      </c>
      <c r="I1312">
        <v>86.869510000000005</v>
      </c>
      <c r="J1312">
        <v>9.7490880000000004</v>
      </c>
      <c r="K1312">
        <v>12.00826</v>
      </c>
      <c r="L1312">
        <v>13.57296</v>
      </c>
      <c r="M1312">
        <v>15.137650000000001</v>
      </c>
      <c r="N1312">
        <v>17.396820000000002</v>
      </c>
      <c r="O1312">
        <v>8.7894039999999993</v>
      </c>
      <c r="P1312">
        <v>11.048579999999999</v>
      </c>
      <c r="Q1312">
        <v>12.61327</v>
      </c>
      <c r="R1312">
        <v>14.17797</v>
      </c>
      <c r="S1312">
        <v>16.437139999999999</v>
      </c>
    </row>
    <row r="1313" spans="1:19">
      <c r="A1313" s="12">
        <v>41129</v>
      </c>
      <c r="B1313" s="14">
        <v>14</v>
      </c>
      <c r="C1313" t="s">
        <v>55</v>
      </c>
      <c r="D1313" t="s">
        <v>58</v>
      </c>
      <c r="E1313" t="str">
        <f t="shared" si="20"/>
        <v>4112914Average Per Device100% Cycling</v>
      </c>
      <c r="F1313">
        <v>0.83753659999999996</v>
      </c>
      <c r="G1313">
        <v>1.264907</v>
      </c>
      <c r="H1313">
        <v>1.290632</v>
      </c>
      <c r="I1313">
        <v>86.292630000000003</v>
      </c>
      <c r="J1313">
        <v>0.28465600000000002</v>
      </c>
      <c r="K1313">
        <v>0.368973</v>
      </c>
      <c r="L1313">
        <v>0.4273708</v>
      </c>
      <c r="M1313">
        <v>0.48576849999999999</v>
      </c>
      <c r="N1313">
        <v>0.57008559999999997</v>
      </c>
      <c r="O1313">
        <v>0.31038019999999999</v>
      </c>
      <c r="P1313">
        <v>0.39469720000000003</v>
      </c>
      <c r="Q1313">
        <v>0.45309500000000003</v>
      </c>
      <c r="R1313">
        <v>0.51149270000000002</v>
      </c>
      <c r="S1313">
        <v>0.59580979999999995</v>
      </c>
    </row>
    <row r="1314" spans="1:19">
      <c r="A1314" s="12">
        <v>41129</v>
      </c>
      <c r="B1314" s="14">
        <v>14</v>
      </c>
      <c r="C1314" t="s">
        <v>55</v>
      </c>
      <c r="D1314" t="s">
        <v>57</v>
      </c>
      <c r="E1314" t="str">
        <f t="shared" si="20"/>
        <v>4112914Average Per Device50% Cycling</v>
      </c>
      <c r="F1314">
        <v>1.2805390000000001</v>
      </c>
      <c r="G1314">
        <v>1.872147</v>
      </c>
      <c r="H1314">
        <v>1.766208</v>
      </c>
      <c r="I1314">
        <v>87.520039999999995</v>
      </c>
      <c r="J1314">
        <v>0.39769710000000003</v>
      </c>
      <c r="K1314">
        <v>0.51226159999999998</v>
      </c>
      <c r="L1314">
        <v>0.59160849999999998</v>
      </c>
      <c r="M1314">
        <v>0.67095550000000004</v>
      </c>
      <c r="N1314">
        <v>0.78552</v>
      </c>
      <c r="O1314">
        <v>0.29175810000000002</v>
      </c>
      <c r="P1314">
        <v>0.40632249999999998</v>
      </c>
      <c r="Q1314">
        <v>0.48566949999999998</v>
      </c>
      <c r="R1314">
        <v>0.56501639999999997</v>
      </c>
      <c r="S1314">
        <v>0.67958090000000004</v>
      </c>
    </row>
    <row r="1315" spans="1:19">
      <c r="A1315" s="12">
        <v>41129</v>
      </c>
      <c r="B1315" s="14">
        <v>14</v>
      </c>
      <c r="C1315" t="s">
        <v>55</v>
      </c>
      <c r="D1315" t="s">
        <v>52</v>
      </c>
      <c r="E1315" t="str">
        <f t="shared" si="20"/>
        <v>4112914Average Per DeviceAll</v>
      </c>
      <c r="F1315">
        <v>1.0457479999999999</v>
      </c>
      <c r="G1315">
        <v>1.5503100000000001</v>
      </c>
      <c r="H1315">
        <v>1.5141530000000001</v>
      </c>
      <c r="I1315">
        <v>86.869510000000005</v>
      </c>
      <c r="J1315">
        <v>0.33778530000000001</v>
      </c>
      <c r="K1315">
        <v>0.4363187</v>
      </c>
      <c r="L1315">
        <v>0.50456250000000002</v>
      </c>
      <c r="M1315">
        <v>0.57280640000000005</v>
      </c>
      <c r="N1315">
        <v>0.67133980000000004</v>
      </c>
      <c r="O1315">
        <v>0.3016278</v>
      </c>
      <c r="P1315">
        <v>0.40016109999999999</v>
      </c>
      <c r="Q1315">
        <v>0.46840500000000002</v>
      </c>
      <c r="R1315">
        <v>0.53664880000000004</v>
      </c>
      <c r="S1315">
        <v>0.63518220000000003</v>
      </c>
    </row>
    <row r="1316" spans="1:19">
      <c r="A1316" s="12">
        <v>41129</v>
      </c>
      <c r="B1316" s="14">
        <v>14</v>
      </c>
      <c r="C1316" t="s">
        <v>54</v>
      </c>
      <c r="D1316" t="s">
        <v>58</v>
      </c>
      <c r="E1316" t="str">
        <f t="shared" si="20"/>
        <v>4112914Average Per Premise100% Cycling</v>
      </c>
      <c r="F1316">
        <v>0.99138700000000002</v>
      </c>
      <c r="G1316">
        <v>1.497263</v>
      </c>
      <c r="H1316">
        <v>1.5277130000000001</v>
      </c>
      <c r="I1316">
        <v>86.292630000000003</v>
      </c>
      <c r="J1316">
        <v>0.36316140000000002</v>
      </c>
      <c r="K1316">
        <v>0.4474784</v>
      </c>
      <c r="L1316">
        <v>0.5058762</v>
      </c>
      <c r="M1316">
        <v>0.56427389999999999</v>
      </c>
      <c r="N1316">
        <v>0.64859100000000003</v>
      </c>
      <c r="O1316">
        <v>0.39361099999999999</v>
      </c>
      <c r="P1316">
        <v>0.47792810000000002</v>
      </c>
      <c r="Q1316">
        <v>0.53632579999999996</v>
      </c>
      <c r="R1316">
        <v>0.59472349999999996</v>
      </c>
      <c r="S1316">
        <v>0.67904059999999999</v>
      </c>
    </row>
    <row r="1317" spans="1:19">
      <c r="A1317" s="12">
        <v>41129</v>
      </c>
      <c r="B1317" s="14">
        <v>14</v>
      </c>
      <c r="C1317" t="s">
        <v>54</v>
      </c>
      <c r="D1317" t="s">
        <v>57</v>
      </c>
      <c r="E1317" t="str">
        <f t="shared" si="20"/>
        <v>4112914Average Per Premise50% Cycling</v>
      </c>
      <c r="F1317">
        <v>1.4915149999999999</v>
      </c>
      <c r="G1317">
        <v>2.1805940000000001</v>
      </c>
      <c r="H1317">
        <v>2.0572010000000001</v>
      </c>
      <c r="I1317">
        <v>87.520039999999995</v>
      </c>
      <c r="J1317">
        <v>0.495168</v>
      </c>
      <c r="K1317">
        <v>0.60973239999999995</v>
      </c>
      <c r="L1317">
        <v>0.68907940000000001</v>
      </c>
      <c r="M1317">
        <v>0.76842639999999995</v>
      </c>
      <c r="N1317">
        <v>0.88299079999999996</v>
      </c>
      <c r="O1317">
        <v>0.37177490000000002</v>
      </c>
      <c r="P1317">
        <v>0.48633939999999998</v>
      </c>
      <c r="Q1317">
        <v>0.56568629999999998</v>
      </c>
      <c r="R1317">
        <v>0.64503330000000003</v>
      </c>
      <c r="S1317">
        <v>0.75959779999999999</v>
      </c>
    </row>
    <row r="1318" spans="1:19">
      <c r="A1318" s="12">
        <v>41129</v>
      </c>
      <c r="B1318" s="14">
        <v>14</v>
      </c>
      <c r="C1318" t="s">
        <v>54</v>
      </c>
      <c r="D1318" t="s">
        <v>52</v>
      </c>
      <c r="E1318" t="str">
        <f t="shared" si="20"/>
        <v>4112914Average Per PremiseAll</v>
      </c>
      <c r="F1318">
        <v>1.2264470000000001</v>
      </c>
      <c r="G1318">
        <v>1.8184290000000001</v>
      </c>
      <c r="H1318">
        <v>1.776572</v>
      </c>
      <c r="I1318">
        <v>86.869510000000005</v>
      </c>
      <c r="J1318">
        <v>0.42520449999999999</v>
      </c>
      <c r="K1318">
        <v>0.52373780000000003</v>
      </c>
      <c r="L1318">
        <v>0.59198170000000006</v>
      </c>
      <c r="M1318">
        <v>0.66022559999999997</v>
      </c>
      <c r="N1318">
        <v>0.75875890000000001</v>
      </c>
      <c r="O1318">
        <v>0.38334810000000002</v>
      </c>
      <c r="P1318">
        <v>0.48188140000000002</v>
      </c>
      <c r="Q1318">
        <v>0.55012519999999998</v>
      </c>
      <c r="R1318">
        <v>0.6183691</v>
      </c>
      <c r="S1318">
        <v>0.7169025</v>
      </c>
    </row>
    <row r="1319" spans="1:19">
      <c r="A1319" s="12">
        <v>41129</v>
      </c>
      <c r="B1319" s="14">
        <v>14</v>
      </c>
      <c r="C1319" t="s">
        <v>56</v>
      </c>
      <c r="D1319" t="s">
        <v>58</v>
      </c>
      <c r="E1319" t="str">
        <f t="shared" si="20"/>
        <v>4112914Average Per Ton100% Cycling</v>
      </c>
      <c r="F1319">
        <v>0.23160610000000001</v>
      </c>
      <c r="G1319">
        <v>0.34978799999999999</v>
      </c>
      <c r="H1319">
        <v>0.35690159999999999</v>
      </c>
      <c r="I1319">
        <v>86.292630000000003</v>
      </c>
      <c r="J1319">
        <v>-2.45329E-2</v>
      </c>
      <c r="K1319">
        <v>5.9784200000000003E-2</v>
      </c>
      <c r="L1319">
        <v>0.11818190000000001</v>
      </c>
      <c r="M1319">
        <v>0.17657970000000001</v>
      </c>
      <c r="N1319">
        <v>0.26089669999999998</v>
      </c>
      <c r="O1319">
        <v>-1.7419299999999999E-2</v>
      </c>
      <c r="P1319">
        <v>6.6897799999999993E-2</v>
      </c>
      <c r="Q1319">
        <v>0.1252955</v>
      </c>
      <c r="R1319">
        <v>0.1836933</v>
      </c>
      <c r="S1319">
        <v>0.26801029999999998</v>
      </c>
    </row>
    <row r="1320" spans="1:19">
      <c r="A1320" s="12">
        <v>41129</v>
      </c>
      <c r="B1320" s="14">
        <v>14</v>
      </c>
      <c r="C1320" t="s">
        <v>56</v>
      </c>
      <c r="D1320" t="s">
        <v>57</v>
      </c>
      <c r="E1320" t="str">
        <f t="shared" si="20"/>
        <v>4112914Average Per Ton50% Cycling</v>
      </c>
      <c r="F1320">
        <v>0.36892029999999998</v>
      </c>
      <c r="G1320">
        <v>0.53936130000000004</v>
      </c>
      <c r="H1320">
        <v>0.50884050000000003</v>
      </c>
      <c r="I1320">
        <v>87.520039999999995</v>
      </c>
      <c r="J1320">
        <v>-2.3470399999999999E-2</v>
      </c>
      <c r="K1320">
        <v>9.1094099999999997E-2</v>
      </c>
      <c r="L1320">
        <v>0.17044100000000001</v>
      </c>
      <c r="M1320">
        <v>0.24978800000000001</v>
      </c>
      <c r="N1320">
        <v>0.36435240000000002</v>
      </c>
      <c r="O1320">
        <v>-5.3991200000000003E-2</v>
      </c>
      <c r="P1320">
        <v>6.0573299999999997E-2</v>
      </c>
      <c r="Q1320">
        <v>0.13992019999999999</v>
      </c>
      <c r="R1320">
        <v>0.2192672</v>
      </c>
      <c r="S1320">
        <v>0.33383160000000001</v>
      </c>
    </row>
    <row r="1321" spans="1:19">
      <c r="A1321" s="12">
        <v>41129</v>
      </c>
      <c r="B1321" s="14">
        <v>14</v>
      </c>
      <c r="C1321" t="s">
        <v>56</v>
      </c>
      <c r="D1321" t="s">
        <v>52</v>
      </c>
      <c r="E1321" t="str">
        <f t="shared" si="20"/>
        <v>4112914Average Per TonAll</v>
      </c>
      <c r="F1321">
        <v>0.29614370000000001</v>
      </c>
      <c r="G1321">
        <v>0.43888739999999998</v>
      </c>
      <c r="H1321">
        <v>0.4283129</v>
      </c>
      <c r="I1321">
        <v>86.869510000000005</v>
      </c>
      <c r="J1321">
        <v>-2.4033499999999999E-2</v>
      </c>
      <c r="K1321">
        <v>7.4499800000000005E-2</v>
      </c>
      <c r="L1321">
        <v>0.1427437</v>
      </c>
      <c r="M1321">
        <v>0.2109876</v>
      </c>
      <c r="N1321">
        <v>0.30952089999999999</v>
      </c>
      <c r="O1321">
        <v>-3.4608100000000003E-2</v>
      </c>
      <c r="P1321">
        <v>6.3925300000000004E-2</v>
      </c>
      <c r="Q1321">
        <v>0.13216910000000001</v>
      </c>
      <c r="R1321">
        <v>0.20041300000000001</v>
      </c>
      <c r="S1321">
        <v>0.2989463</v>
      </c>
    </row>
    <row r="1322" spans="1:19">
      <c r="A1322" s="12">
        <v>41129</v>
      </c>
      <c r="B1322" s="14">
        <v>15</v>
      </c>
      <c r="C1322" t="s">
        <v>63</v>
      </c>
      <c r="D1322" t="s">
        <v>58</v>
      </c>
      <c r="E1322" t="str">
        <f t="shared" si="20"/>
        <v>4112915Aggregate100% Cycling</v>
      </c>
      <c r="F1322">
        <v>12.276199999999999</v>
      </c>
      <c r="G1322">
        <v>19.988440000000001</v>
      </c>
      <c r="H1322">
        <v>20.394939999999998</v>
      </c>
      <c r="I1322">
        <v>85.365600000000001</v>
      </c>
      <c r="J1322">
        <v>5.8961030000000001</v>
      </c>
      <c r="K1322">
        <v>6.9690890000000003</v>
      </c>
      <c r="L1322">
        <v>7.7122359999999999</v>
      </c>
      <c r="M1322">
        <v>8.4553820000000002</v>
      </c>
      <c r="N1322">
        <v>9.5283680000000004</v>
      </c>
      <c r="O1322">
        <v>6.3026049999999998</v>
      </c>
      <c r="P1322">
        <v>7.375591</v>
      </c>
      <c r="Q1322">
        <v>8.1187369999999994</v>
      </c>
      <c r="R1322">
        <v>8.8618839999999999</v>
      </c>
      <c r="S1322">
        <v>9.9348700000000001</v>
      </c>
    </row>
    <row r="1323" spans="1:19">
      <c r="A1323" s="12">
        <v>41129</v>
      </c>
      <c r="B1323" s="14">
        <v>15</v>
      </c>
      <c r="C1323" t="s">
        <v>63</v>
      </c>
      <c r="D1323" t="s">
        <v>57</v>
      </c>
      <c r="E1323" t="str">
        <f t="shared" si="20"/>
        <v>4112915Aggregate50% Cycling</v>
      </c>
      <c r="F1323">
        <v>17.484470000000002</v>
      </c>
      <c r="G1323">
        <v>24.920439999999999</v>
      </c>
      <c r="H1323">
        <v>23.510269999999998</v>
      </c>
      <c r="I1323">
        <v>86.459620000000001</v>
      </c>
      <c r="J1323">
        <v>5.3555409999999997</v>
      </c>
      <c r="K1323">
        <v>6.5846780000000003</v>
      </c>
      <c r="L1323">
        <v>7.4359739999999999</v>
      </c>
      <c r="M1323">
        <v>8.2872699999999995</v>
      </c>
      <c r="N1323">
        <v>9.5164069999999992</v>
      </c>
      <c r="O1323">
        <v>3.9453710000000002</v>
      </c>
      <c r="P1323">
        <v>5.1745070000000002</v>
      </c>
      <c r="Q1323">
        <v>6.0258039999999999</v>
      </c>
      <c r="R1323">
        <v>6.8771000000000004</v>
      </c>
      <c r="S1323">
        <v>8.1062360000000009</v>
      </c>
    </row>
    <row r="1324" spans="1:19">
      <c r="A1324" s="12">
        <v>41129</v>
      </c>
      <c r="B1324" s="14">
        <v>15</v>
      </c>
      <c r="C1324" t="s">
        <v>63</v>
      </c>
      <c r="D1324" t="s">
        <v>52</v>
      </c>
      <c r="E1324" t="str">
        <f t="shared" si="20"/>
        <v>4112915AggregateAll</v>
      </c>
      <c r="F1324">
        <v>29.823029999999999</v>
      </c>
      <c r="G1324">
        <v>44.977800000000002</v>
      </c>
      <c r="H1324">
        <v>43.957909999999998</v>
      </c>
      <c r="I1324">
        <v>85.87979</v>
      </c>
      <c r="J1324">
        <v>11.253629999999999</v>
      </c>
      <c r="K1324">
        <v>13.558450000000001</v>
      </c>
      <c r="L1324">
        <v>15.154769999999999</v>
      </c>
      <c r="M1324">
        <v>16.751080000000002</v>
      </c>
      <c r="N1324">
        <v>19.055900000000001</v>
      </c>
      <c r="O1324">
        <v>10.233739999999999</v>
      </c>
      <c r="P1324">
        <v>12.53857</v>
      </c>
      <c r="Q1324">
        <v>14.134880000000001</v>
      </c>
      <c r="R1324">
        <v>15.73119</v>
      </c>
      <c r="S1324">
        <v>18.036020000000001</v>
      </c>
    </row>
    <row r="1325" spans="1:19">
      <c r="A1325" s="12">
        <v>41129</v>
      </c>
      <c r="B1325" s="14">
        <v>15</v>
      </c>
      <c r="C1325" t="s">
        <v>55</v>
      </c>
      <c r="D1325" t="s">
        <v>58</v>
      </c>
      <c r="E1325" t="str">
        <f t="shared" si="20"/>
        <v>4112915Average Per Device100% Cycling</v>
      </c>
      <c r="F1325">
        <v>0.84661980000000003</v>
      </c>
      <c r="G1325">
        <v>1.3784890000000001</v>
      </c>
      <c r="H1325">
        <v>1.406523</v>
      </c>
      <c r="I1325">
        <v>85.365600000000001</v>
      </c>
      <c r="J1325">
        <v>0.38361339999999999</v>
      </c>
      <c r="K1325">
        <v>0.47120410000000001</v>
      </c>
      <c r="L1325">
        <v>0.53186909999999998</v>
      </c>
      <c r="M1325">
        <v>0.59253409999999995</v>
      </c>
      <c r="N1325">
        <v>0.68012479999999997</v>
      </c>
      <c r="O1325">
        <v>0.4116475</v>
      </c>
      <c r="P1325">
        <v>0.49923820000000002</v>
      </c>
      <c r="Q1325">
        <v>0.55990320000000005</v>
      </c>
      <c r="R1325">
        <v>0.62056820000000001</v>
      </c>
      <c r="S1325">
        <v>0.70815890000000004</v>
      </c>
    </row>
    <row r="1326" spans="1:19">
      <c r="A1326" s="12">
        <v>41129</v>
      </c>
      <c r="B1326" s="14">
        <v>15</v>
      </c>
      <c r="C1326" t="s">
        <v>55</v>
      </c>
      <c r="D1326" t="s">
        <v>57</v>
      </c>
      <c r="E1326" t="str">
        <f t="shared" si="20"/>
        <v>4112915Average Per Device50% Cycling</v>
      </c>
      <c r="F1326">
        <v>1.405813</v>
      </c>
      <c r="G1326">
        <v>2.003692</v>
      </c>
      <c r="H1326">
        <v>1.890309</v>
      </c>
      <c r="I1326">
        <v>86.459620000000001</v>
      </c>
      <c r="J1326">
        <v>0.40304509999999999</v>
      </c>
      <c r="K1326">
        <v>0.51815440000000001</v>
      </c>
      <c r="L1326">
        <v>0.59787869999999999</v>
      </c>
      <c r="M1326">
        <v>0.67760299999999996</v>
      </c>
      <c r="N1326">
        <v>0.79271230000000004</v>
      </c>
      <c r="O1326">
        <v>0.28966229999999998</v>
      </c>
      <c r="P1326">
        <v>0.40477160000000001</v>
      </c>
      <c r="Q1326">
        <v>0.48449589999999998</v>
      </c>
      <c r="R1326">
        <v>0.56422019999999995</v>
      </c>
      <c r="S1326">
        <v>0.67932950000000003</v>
      </c>
    </row>
    <row r="1327" spans="1:19">
      <c r="A1327" s="12">
        <v>41129</v>
      </c>
      <c r="B1327" s="14">
        <v>15</v>
      </c>
      <c r="C1327" t="s">
        <v>55</v>
      </c>
      <c r="D1327" t="s">
        <v>52</v>
      </c>
      <c r="E1327" t="str">
        <f t="shared" si="20"/>
        <v>4112915Average Per DeviceAll</v>
      </c>
      <c r="F1327">
        <v>1.1094409999999999</v>
      </c>
      <c r="G1327">
        <v>1.672334</v>
      </c>
      <c r="H1327">
        <v>1.6339030000000001</v>
      </c>
      <c r="I1327">
        <v>85.87979</v>
      </c>
      <c r="J1327">
        <v>0.39274629999999999</v>
      </c>
      <c r="K1327">
        <v>0.49327070000000001</v>
      </c>
      <c r="L1327">
        <v>0.56289359999999999</v>
      </c>
      <c r="M1327">
        <v>0.63251650000000004</v>
      </c>
      <c r="N1327">
        <v>0.7330409</v>
      </c>
      <c r="O1327">
        <v>0.35431449999999998</v>
      </c>
      <c r="P1327">
        <v>0.45483889999999999</v>
      </c>
      <c r="Q1327">
        <v>0.52446179999999998</v>
      </c>
      <c r="R1327">
        <v>0.59408459999999996</v>
      </c>
      <c r="S1327">
        <v>0.69460909999999998</v>
      </c>
    </row>
    <row r="1328" spans="1:19">
      <c r="A1328" s="12">
        <v>41129</v>
      </c>
      <c r="B1328" s="14">
        <v>15</v>
      </c>
      <c r="C1328" t="s">
        <v>54</v>
      </c>
      <c r="D1328" t="s">
        <v>58</v>
      </c>
      <c r="E1328" t="str">
        <f t="shared" si="20"/>
        <v>4112915Average Per Premise100% Cycling</v>
      </c>
      <c r="F1328">
        <v>1.0021389999999999</v>
      </c>
      <c r="G1328">
        <v>1.6317090000000001</v>
      </c>
      <c r="H1328">
        <v>1.664893</v>
      </c>
      <c r="I1328">
        <v>85.365600000000001</v>
      </c>
      <c r="J1328">
        <v>0.48131449999999998</v>
      </c>
      <c r="K1328">
        <v>0.5689052</v>
      </c>
      <c r="L1328">
        <v>0.62957019999999997</v>
      </c>
      <c r="M1328">
        <v>0.6902353</v>
      </c>
      <c r="N1328">
        <v>0.77782600000000002</v>
      </c>
      <c r="O1328">
        <v>0.51449840000000002</v>
      </c>
      <c r="P1328">
        <v>0.60208899999999999</v>
      </c>
      <c r="Q1328">
        <v>0.66275410000000001</v>
      </c>
      <c r="R1328">
        <v>0.72341909999999998</v>
      </c>
      <c r="S1328">
        <v>0.8110098</v>
      </c>
    </row>
    <row r="1329" spans="1:19">
      <c r="A1329" s="12">
        <v>41129</v>
      </c>
      <c r="B1329" s="14">
        <v>15</v>
      </c>
      <c r="C1329" t="s">
        <v>54</v>
      </c>
      <c r="D1329" t="s">
        <v>57</v>
      </c>
      <c r="E1329" t="str">
        <f t="shared" si="20"/>
        <v>4112915Average Per Premise50% Cycling</v>
      </c>
      <c r="F1329">
        <v>1.637429</v>
      </c>
      <c r="G1329">
        <v>2.333812</v>
      </c>
      <c r="H1329">
        <v>2.201749</v>
      </c>
      <c r="I1329">
        <v>86.459620000000001</v>
      </c>
      <c r="J1329">
        <v>0.50154909999999997</v>
      </c>
      <c r="K1329">
        <v>0.61665829999999999</v>
      </c>
      <c r="L1329">
        <v>0.69638259999999996</v>
      </c>
      <c r="M1329">
        <v>0.77610699999999999</v>
      </c>
      <c r="N1329">
        <v>0.89121620000000001</v>
      </c>
      <c r="O1329">
        <v>0.36948589999999998</v>
      </c>
      <c r="P1329">
        <v>0.4845952</v>
      </c>
      <c r="Q1329">
        <v>0.56431949999999997</v>
      </c>
      <c r="R1329">
        <v>0.64404380000000006</v>
      </c>
      <c r="S1329">
        <v>0.75915310000000003</v>
      </c>
    </row>
    <row r="1330" spans="1:19">
      <c r="A1330" s="12">
        <v>41129</v>
      </c>
      <c r="B1330" s="14">
        <v>15</v>
      </c>
      <c r="C1330" t="s">
        <v>54</v>
      </c>
      <c r="D1330" t="s">
        <v>52</v>
      </c>
      <c r="E1330" t="str">
        <f t="shared" si="20"/>
        <v>4112915Average Per PremiseAll</v>
      </c>
      <c r="F1330">
        <v>1.3007249999999999</v>
      </c>
      <c r="G1330">
        <v>1.961697</v>
      </c>
      <c r="H1330">
        <v>1.9172149999999999</v>
      </c>
      <c r="I1330">
        <v>85.87979</v>
      </c>
      <c r="J1330">
        <v>0.49082480000000001</v>
      </c>
      <c r="K1330">
        <v>0.59134920000000002</v>
      </c>
      <c r="L1330">
        <v>0.66097209999999995</v>
      </c>
      <c r="M1330">
        <v>0.73059499999999999</v>
      </c>
      <c r="N1330">
        <v>0.83111939999999995</v>
      </c>
      <c r="O1330">
        <v>0.44634249999999998</v>
      </c>
      <c r="P1330">
        <v>0.54686690000000004</v>
      </c>
      <c r="Q1330">
        <v>0.61648979999999998</v>
      </c>
      <c r="R1330">
        <v>0.68611270000000002</v>
      </c>
      <c r="S1330">
        <v>0.78663709999999998</v>
      </c>
    </row>
    <row r="1331" spans="1:19">
      <c r="A1331" s="12">
        <v>41129</v>
      </c>
      <c r="B1331" s="14">
        <v>15</v>
      </c>
      <c r="C1331" t="s">
        <v>56</v>
      </c>
      <c r="D1331" t="s">
        <v>58</v>
      </c>
      <c r="E1331" t="str">
        <f t="shared" si="20"/>
        <v>4112915Average Per Ton100% Cycling</v>
      </c>
      <c r="F1331">
        <v>0.23411789999999999</v>
      </c>
      <c r="G1331">
        <v>0.38119700000000001</v>
      </c>
      <c r="H1331">
        <v>0.3889493</v>
      </c>
      <c r="I1331">
        <v>85.365600000000001</v>
      </c>
      <c r="J1331">
        <v>-1.1766000000000001E-3</v>
      </c>
      <c r="K1331">
        <v>8.6414099999999994E-2</v>
      </c>
      <c r="L1331">
        <v>0.14707909999999999</v>
      </c>
      <c r="M1331">
        <v>0.20774409999999999</v>
      </c>
      <c r="N1331">
        <v>0.29533480000000001</v>
      </c>
      <c r="O1331">
        <v>6.5757000000000003E-3</v>
      </c>
      <c r="P1331">
        <v>9.4166399999999997E-2</v>
      </c>
      <c r="Q1331">
        <v>0.15483140000000001</v>
      </c>
      <c r="R1331">
        <v>0.21549650000000001</v>
      </c>
      <c r="S1331">
        <v>0.3030871</v>
      </c>
    </row>
    <row r="1332" spans="1:19">
      <c r="A1332" s="12">
        <v>41129</v>
      </c>
      <c r="B1332" s="14">
        <v>15</v>
      </c>
      <c r="C1332" t="s">
        <v>56</v>
      </c>
      <c r="D1332" t="s">
        <v>57</v>
      </c>
      <c r="E1332" t="str">
        <f t="shared" si="20"/>
        <v>4112915Average Per Ton50% Cycling</v>
      </c>
      <c r="F1332">
        <v>0.40501160000000003</v>
      </c>
      <c r="G1332">
        <v>0.57725899999999997</v>
      </c>
      <c r="H1332">
        <v>0.54459380000000002</v>
      </c>
      <c r="I1332">
        <v>86.459620000000001</v>
      </c>
      <c r="J1332">
        <v>-2.2586100000000001E-2</v>
      </c>
      <c r="K1332">
        <v>9.2523099999999997E-2</v>
      </c>
      <c r="L1332">
        <v>0.17224739999999999</v>
      </c>
      <c r="M1332">
        <v>0.25197180000000002</v>
      </c>
      <c r="N1332">
        <v>0.36708099999999999</v>
      </c>
      <c r="O1332">
        <v>-5.5251399999999999E-2</v>
      </c>
      <c r="P1332">
        <v>5.9857899999999999E-2</v>
      </c>
      <c r="Q1332">
        <v>0.13958219999999999</v>
      </c>
      <c r="R1332">
        <v>0.21930649999999999</v>
      </c>
      <c r="S1332">
        <v>0.33441579999999999</v>
      </c>
    </row>
    <row r="1333" spans="1:19">
      <c r="A1333" s="12">
        <v>41129</v>
      </c>
      <c r="B1333" s="14">
        <v>15</v>
      </c>
      <c r="C1333" t="s">
        <v>56</v>
      </c>
      <c r="D1333" t="s">
        <v>52</v>
      </c>
      <c r="E1333" t="str">
        <f t="shared" si="20"/>
        <v>4112915Average Per TonAll</v>
      </c>
      <c r="F1333">
        <v>0.31443789999999999</v>
      </c>
      <c r="G1333">
        <v>0.47334609999999999</v>
      </c>
      <c r="H1333">
        <v>0.46210220000000002</v>
      </c>
      <c r="I1333">
        <v>85.87979</v>
      </c>
      <c r="J1333">
        <v>-1.12391E-2</v>
      </c>
      <c r="K1333">
        <v>8.9285299999999998E-2</v>
      </c>
      <c r="L1333">
        <v>0.1589082</v>
      </c>
      <c r="M1333">
        <v>0.22853109999999999</v>
      </c>
      <c r="N1333">
        <v>0.3290555</v>
      </c>
      <c r="O1333">
        <v>-2.2483E-2</v>
      </c>
      <c r="P1333">
        <v>7.8041399999999997E-2</v>
      </c>
      <c r="Q1333">
        <v>0.1476643</v>
      </c>
      <c r="R1333">
        <v>0.21728720000000001</v>
      </c>
      <c r="S1333">
        <v>0.31781160000000003</v>
      </c>
    </row>
    <row r="1334" spans="1:19">
      <c r="A1334" s="12">
        <v>41129</v>
      </c>
      <c r="B1334" s="14">
        <v>16</v>
      </c>
      <c r="C1334" t="s">
        <v>63</v>
      </c>
      <c r="D1334" t="s">
        <v>58</v>
      </c>
      <c r="E1334" t="str">
        <f t="shared" si="20"/>
        <v>4112916Aggregate100% Cycling</v>
      </c>
      <c r="F1334">
        <v>12.593070000000001</v>
      </c>
      <c r="G1334">
        <v>21.709540000000001</v>
      </c>
      <c r="H1334">
        <v>22.151050000000001</v>
      </c>
      <c r="I1334">
        <v>84.332570000000004</v>
      </c>
      <c r="J1334">
        <v>7.3165579999999997</v>
      </c>
      <c r="K1334">
        <v>8.3799630000000001</v>
      </c>
      <c r="L1334">
        <v>9.1164749999999994</v>
      </c>
      <c r="M1334">
        <v>9.8529859999999996</v>
      </c>
      <c r="N1334">
        <v>10.91639</v>
      </c>
      <c r="O1334">
        <v>7.7580619999999998</v>
      </c>
      <c r="P1334">
        <v>8.8214670000000002</v>
      </c>
      <c r="Q1334">
        <v>9.5579789999999996</v>
      </c>
      <c r="R1334">
        <v>10.29449</v>
      </c>
      <c r="S1334">
        <v>11.357900000000001</v>
      </c>
    </row>
    <row r="1335" spans="1:19">
      <c r="A1335" s="12">
        <v>41129</v>
      </c>
      <c r="B1335" s="14">
        <v>16</v>
      </c>
      <c r="C1335" t="s">
        <v>63</v>
      </c>
      <c r="D1335" t="s">
        <v>57</v>
      </c>
      <c r="E1335" t="str">
        <f t="shared" si="20"/>
        <v>4112916Aggregate50% Cycling</v>
      </c>
      <c r="F1335">
        <v>18.041160000000001</v>
      </c>
      <c r="G1335">
        <v>25.759270000000001</v>
      </c>
      <c r="H1335">
        <v>24.301629999999999</v>
      </c>
      <c r="I1335">
        <v>85.454149999999998</v>
      </c>
      <c r="J1335">
        <v>5.650264</v>
      </c>
      <c r="K1335">
        <v>6.8719659999999996</v>
      </c>
      <c r="L1335">
        <v>7.7181129999999998</v>
      </c>
      <c r="M1335">
        <v>8.5642610000000001</v>
      </c>
      <c r="N1335">
        <v>9.7859619999999996</v>
      </c>
      <c r="O1335">
        <v>4.1926269999999999</v>
      </c>
      <c r="P1335">
        <v>5.4143290000000004</v>
      </c>
      <c r="Q1335">
        <v>6.2604759999999997</v>
      </c>
      <c r="R1335">
        <v>7.1066229999999999</v>
      </c>
      <c r="S1335">
        <v>8.3283249999999995</v>
      </c>
    </row>
    <row r="1336" spans="1:19">
      <c r="A1336" s="12">
        <v>41129</v>
      </c>
      <c r="B1336" s="14">
        <v>16</v>
      </c>
      <c r="C1336" t="s">
        <v>63</v>
      </c>
      <c r="D1336" t="s">
        <v>52</v>
      </c>
      <c r="E1336" t="str">
        <f t="shared" si="20"/>
        <v>4112916AggregateAll</v>
      </c>
      <c r="F1336">
        <v>30.699159999999999</v>
      </c>
      <c r="G1336">
        <v>47.531649999999999</v>
      </c>
      <c r="H1336">
        <v>46.498579999999997</v>
      </c>
      <c r="I1336">
        <v>84.859710000000007</v>
      </c>
      <c r="J1336">
        <v>12.960140000000001</v>
      </c>
      <c r="K1336">
        <v>15.247949999999999</v>
      </c>
      <c r="L1336">
        <v>16.83249</v>
      </c>
      <c r="M1336">
        <v>18.417020000000001</v>
      </c>
      <c r="N1336">
        <v>20.704840000000001</v>
      </c>
      <c r="O1336">
        <v>11.927060000000001</v>
      </c>
      <c r="P1336">
        <v>14.214880000000001</v>
      </c>
      <c r="Q1336">
        <v>15.79942</v>
      </c>
      <c r="R1336">
        <v>17.383949999999999</v>
      </c>
      <c r="S1336">
        <v>19.671769999999999</v>
      </c>
    </row>
    <row r="1337" spans="1:19">
      <c r="A1337" s="12">
        <v>41129</v>
      </c>
      <c r="B1337" s="14">
        <v>16</v>
      </c>
      <c r="C1337" t="s">
        <v>55</v>
      </c>
      <c r="D1337" t="s">
        <v>58</v>
      </c>
      <c r="E1337" t="str">
        <f t="shared" si="20"/>
        <v>4112916Average Per Device100% Cycling</v>
      </c>
      <c r="F1337">
        <v>0.86847249999999998</v>
      </c>
      <c r="G1337">
        <v>1.4971840000000001</v>
      </c>
      <c r="H1337">
        <v>1.5276320000000001</v>
      </c>
      <c r="I1337">
        <v>84.332570000000004</v>
      </c>
      <c r="J1337">
        <v>0.48177959999999997</v>
      </c>
      <c r="K1337">
        <v>0.56858810000000004</v>
      </c>
      <c r="L1337">
        <v>0.62871149999999998</v>
      </c>
      <c r="M1337">
        <v>0.68883490000000003</v>
      </c>
      <c r="N1337">
        <v>0.77564350000000004</v>
      </c>
      <c r="O1337">
        <v>0.51222749999999995</v>
      </c>
      <c r="P1337">
        <v>0.59903609999999996</v>
      </c>
      <c r="Q1337">
        <v>0.65915950000000001</v>
      </c>
      <c r="R1337">
        <v>0.71928289999999995</v>
      </c>
      <c r="S1337">
        <v>0.80609140000000001</v>
      </c>
    </row>
    <row r="1338" spans="1:19">
      <c r="A1338" s="12">
        <v>41129</v>
      </c>
      <c r="B1338" s="14">
        <v>16</v>
      </c>
      <c r="C1338" t="s">
        <v>55</v>
      </c>
      <c r="D1338" t="s">
        <v>57</v>
      </c>
      <c r="E1338" t="str">
        <f t="shared" si="20"/>
        <v>4112916Average Per Device50% Cycling</v>
      </c>
      <c r="F1338">
        <v>1.4505729999999999</v>
      </c>
      <c r="G1338">
        <v>2.0711360000000001</v>
      </c>
      <c r="H1338">
        <v>1.953937</v>
      </c>
      <c r="I1338">
        <v>85.454149999999998</v>
      </c>
      <c r="J1338">
        <v>0.42690850000000002</v>
      </c>
      <c r="K1338">
        <v>0.54132150000000001</v>
      </c>
      <c r="L1338">
        <v>0.62056359999999999</v>
      </c>
      <c r="M1338">
        <v>0.69980569999999997</v>
      </c>
      <c r="N1338">
        <v>0.81421869999999996</v>
      </c>
      <c r="O1338">
        <v>0.30970930000000002</v>
      </c>
      <c r="P1338">
        <v>0.42412230000000001</v>
      </c>
      <c r="Q1338">
        <v>0.50336440000000005</v>
      </c>
      <c r="R1338">
        <v>0.58260659999999997</v>
      </c>
      <c r="S1338">
        <v>0.69701950000000001</v>
      </c>
    </row>
    <row r="1339" spans="1:19">
      <c r="A1339" s="12">
        <v>41129</v>
      </c>
      <c r="B1339" s="14">
        <v>16</v>
      </c>
      <c r="C1339" t="s">
        <v>55</v>
      </c>
      <c r="D1339" t="s">
        <v>52</v>
      </c>
      <c r="E1339" t="str">
        <f t="shared" si="20"/>
        <v>4112916Average Per DeviceAll</v>
      </c>
      <c r="F1339">
        <v>1.1420600000000001</v>
      </c>
      <c r="G1339">
        <v>1.766942</v>
      </c>
      <c r="H1339">
        <v>1.7279949999999999</v>
      </c>
      <c r="I1339">
        <v>84.859710000000007</v>
      </c>
      <c r="J1339">
        <v>0.45599020000000001</v>
      </c>
      <c r="K1339">
        <v>0.55577279999999996</v>
      </c>
      <c r="L1339">
        <v>0.62488200000000005</v>
      </c>
      <c r="M1339">
        <v>0.69399120000000003</v>
      </c>
      <c r="N1339">
        <v>0.79377379999999997</v>
      </c>
      <c r="O1339">
        <v>0.41704400000000003</v>
      </c>
      <c r="P1339">
        <v>0.51682660000000002</v>
      </c>
      <c r="Q1339">
        <v>0.58593580000000001</v>
      </c>
      <c r="R1339">
        <v>0.65504499999999999</v>
      </c>
      <c r="S1339">
        <v>0.75482760000000004</v>
      </c>
    </row>
    <row r="1340" spans="1:19">
      <c r="A1340" s="12">
        <v>41129</v>
      </c>
      <c r="B1340" s="14">
        <v>16</v>
      </c>
      <c r="C1340" t="s">
        <v>54</v>
      </c>
      <c r="D1340" t="s">
        <v>58</v>
      </c>
      <c r="E1340" t="str">
        <f t="shared" si="20"/>
        <v>4112916Average Per Premise100% Cycling</v>
      </c>
      <c r="F1340">
        <v>1.028006</v>
      </c>
      <c r="G1340">
        <v>1.772208</v>
      </c>
      <c r="H1340">
        <v>1.808249</v>
      </c>
      <c r="I1340">
        <v>84.332570000000004</v>
      </c>
      <c r="J1340">
        <v>0.59727010000000003</v>
      </c>
      <c r="K1340">
        <v>0.68407859999999998</v>
      </c>
      <c r="L1340">
        <v>0.74420200000000003</v>
      </c>
      <c r="M1340">
        <v>0.80432539999999997</v>
      </c>
      <c r="N1340">
        <v>0.89113399999999998</v>
      </c>
      <c r="O1340">
        <v>0.63331119999999996</v>
      </c>
      <c r="P1340">
        <v>0.72011979999999998</v>
      </c>
      <c r="Q1340">
        <v>0.78024320000000003</v>
      </c>
      <c r="R1340">
        <v>0.84036650000000002</v>
      </c>
      <c r="S1340">
        <v>0.92717510000000003</v>
      </c>
    </row>
    <row r="1341" spans="1:19">
      <c r="A1341" s="12">
        <v>41129</v>
      </c>
      <c r="B1341" s="14">
        <v>16</v>
      </c>
      <c r="C1341" t="s">
        <v>54</v>
      </c>
      <c r="D1341" t="s">
        <v>57</v>
      </c>
      <c r="E1341" t="str">
        <f t="shared" si="20"/>
        <v>4112916Average Per Premise50% Cycling</v>
      </c>
      <c r="F1341">
        <v>1.6895629999999999</v>
      </c>
      <c r="G1341">
        <v>2.4123679999999998</v>
      </c>
      <c r="H1341">
        <v>2.2758600000000002</v>
      </c>
      <c r="I1341">
        <v>85.454149999999998</v>
      </c>
      <c r="J1341">
        <v>0.52915009999999996</v>
      </c>
      <c r="K1341">
        <v>0.643563</v>
      </c>
      <c r="L1341">
        <v>0.72280509999999998</v>
      </c>
      <c r="M1341">
        <v>0.80204730000000002</v>
      </c>
      <c r="N1341">
        <v>0.91646019999999995</v>
      </c>
      <c r="O1341">
        <v>0.39264159999999998</v>
      </c>
      <c r="P1341">
        <v>0.50705460000000002</v>
      </c>
      <c r="Q1341">
        <v>0.5862967</v>
      </c>
      <c r="R1341">
        <v>0.66553879999999999</v>
      </c>
      <c r="S1341">
        <v>0.77995179999999997</v>
      </c>
    </row>
    <row r="1342" spans="1:19">
      <c r="A1342" s="12">
        <v>41129</v>
      </c>
      <c r="B1342" s="14">
        <v>16</v>
      </c>
      <c r="C1342" t="s">
        <v>54</v>
      </c>
      <c r="D1342" t="s">
        <v>52</v>
      </c>
      <c r="E1342" t="str">
        <f t="shared" si="20"/>
        <v>4112916Average Per PremiseAll</v>
      </c>
      <c r="F1342">
        <v>1.338938</v>
      </c>
      <c r="G1342">
        <v>2.073083</v>
      </c>
      <c r="H1342">
        <v>2.0280260000000001</v>
      </c>
      <c r="I1342">
        <v>84.859710000000007</v>
      </c>
      <c r="J1342">
        <v>0.56525369999999997</v>
      </c>
      <c r="K1342">
        <v>0.66503630000000002</v>
      </c>
      <c r="L1342">
        <v>0.73414550000000001</v>
      </c>
      <c r="M1342">
        <v>0.80325469999999999</v>
      </c>
      <c r="N1342">
        <v>0.90303730000000004</v>
      </c>
      <c r="O1342">
        <v>0.52019649999999995</v>
      </c>
      <c r="P1342">
        <v>0.61997910000000001</v>
      </c>
      <c r="Q1342">
        <v>0.68908829999999999</v>
      </c>
      <c r="R1342">
        <v>0.75819749999999997</v>
      </c>
      <c r="S1342">
        <v>0.85798010000000002</v>
      </c>
    </row>
    <row r="1343" spans="1:19">
      <c r="A1343" s="12">
        <v>41129</v>
      </c>
      <c r="B1343" s="14">
        <v>16</v>
      </c>
      <c r="C1343" t="s">
        <v>56</v>
      </c>
      <c r="D1343" t="s">
        <v>58</v>
      </c>
      <c r="E1343" t="str">
        <f t="shared" si="20"/>
        <v>4112916Average Per Ton100% Cycling</v>
      </c>
      <c r="F1343">
        <v>0.24016090000000001</v>
      </c>
      <c r="G1343">
        <v>0.4140201</v>
      </c>
      <c r="H1343">
        <v>0.42243989999999998</v>
      </c>
      <c r="I1343">
        <v>84.332570000000004</v>
      </c>
      <c r="J1343">
        <v>2.6927199999999998E-2</v>
      </c>
      <c r="K1343">
        <v>0.1137358</v>
      </c>
      <c r="L1343">
        <v>0.17385919999999999</v>
      </c>
      <c r="M1343">
        <v>0.23398260000000001</v>
      </c>
      <c r="N1343">
        <v>0.3207912</v>
      </c>
      <c r="O1343">
        <v>3.5347099999999999E-2</v>
      </c>
      <c r="P1343">
        <v>0.12215570000000001</v>
      </c>
      <c r="Q1343">
        <v>0.182279</v>
      </c>
      <c r="R1343">
        <v>0.24240239999999999</v>
      </c>
      <c r="S1343">
        <v>0.32921099999999998</v>
      </c>
    </row>
    <row r="1344" spans="1:19">
      <c r="A1344" s="12">
        <v>41129</v>
      </c>
      <c r="B1344" s="14">
        <v>16</v>
      </c>
      <c r="C1344" t="s">
        <v>56</v>
      </c>
      <c r="D1344" t="s">
        <v>57</v>
      </c>
      <c r="E1344" t="str">
        <f t="shared" si="20"/>
        <v>4112916Average Per Ton50% Cycling</v>
      </c>
      <c r="F1344">
        <v>0.41790670000000002</v>
      </c>
      <c r="G1344">
        <v>0.59668960000000004</v>
      </c>
      <c r="H1344">
        <v>0.5629248</v>
      </c>
      <c r="I1344">
        <v>85.454149999999998</v>
      </c>
      <c r="J1344">
        <v>-1.48722E-2</v>
      </c>
      <c r="K1344">
        <v>9.9540799999999999E-2</v>
      </c>
      <c r="L1344">
        <v>0.17878289999999999</v>
      </c>
      <c r="M1344">
        <v>0.258025</v>
      </c>
      <c r="N1344">
        <v>0.37243799999999999</v>
      </c>
      <c r="O1344">
        <v>-4.8637E-2</v>
      </c>
      <c r="P1344">
        <v>6.5776000000000001E-2</v>
      </c>
      <c r="Q1344">
        <v>0.14501810000000001</v>
      </c>
      <c r="R1344">
        <v>0.22426019999999999</v>
      </c>
      <c r="S1344">
        <v>0.33867320000000001</v>
      </c>
    </row>
    <row r="1345" spans="1:19">
      <c r="A1345" s="12">
        <v>41129</v>
      </c>
      <c r="B1345" s="14">
        <v>16</v>
      </c>
      <c r="C1345" t="s">
        <v>56</v>
      </c>
      <c r="D1345" t="s">
        <v>52</v>
      </c>
      <c r="E1345" t="str">
        <f t="shared" si="20"/>
        <v>4112916Average Per TonAll</v>
      </c>
      <c r="F1345">
        <v>0.32370139999999997</v>
      </c>
      <c r="G1345">
        <v>0.49987480000000001</v>
      </c>
      <c r="H1345">
        <v>0.48846780000000001</v>
      </c>
      <c r="I1345">
        <v>84.859710000000007</v>
      </c>
      <c r="J1345">
        <v>7.2814999999999998E-3</v>
      </c>
      <c r="K1345">
        <v>0.1070642</v>
      </c>
      <c r="L1345">
        <v>0.1761733</v>
      </c>
      <c r="M1345">
        <v>0.24528249999999999</v>
      </c>
      <c r="N1345">
        <v>0.34506520000000002</v>
      </c>
      <c r="O1345">
        <v>-4.1254000000000004E-3</v>
      </c>
      <c r="P1345">
        <v>9.5657199999999998E-2</v>
      </c>
      <c r="Q1345">
        <v>0.16476640000000001</v>
      </c>
      <c r="R1345">
        <v>0.23387559999999999</v>
      </c>
      <c r="S1345">
        <v>0.33365820000000002</v>
      </c>
    </row>
    <row r="1346" spans="1:19">
      <c r="A1346" s="12">
        <v>41129</v>
      </c>
      <c r="B1346" s="14">
        <v>17</v>
      </c>
      <c r="C1346" t="s">
        <v>63</v>
      </c>
      <c r="D1346" t="s">
        <v>58</v>
      </c>
      <c r="E1346" t="str">
        <f t="shared" si="20"/>
        <v>4112917Aggregate100% Cycling</v>
      </c>
      <c r="F1346">
        <v>22.717590000000001</v>
      </c>
      <c r="G1346">
        <v>22.998809999999999</v>
      </c>
      <c r="H1346">
        <v>23.466539999999998</v>
      </c>
      <c r="I1346">
        <v>82.134060000000005</v>
      </c>
      <c r="J1346">
        <v>-2.0062690000000001</v>
      </c>
      <c r="K1346">
        <v>-0.65480269999999996</v>
      </c>
      <c r="L1346">
        <v>0.28121849999999998</v>
      </c>
      <c r="M1346">
        <v>1.2172400000000001</v>
      </c>
      <c r="N1346">
        <v>2.5687060000000002</v>
      </c>
      <c r="O1346">
        <v>-1.5385450000000001</v>
      </c>
      <c r="P1346">
        <v>-0.18707879999999999</v>
      </c>
      <c r="Q1346">
        <v>0.74894240000000001</v>
      </c>
      <c r="R1346">
        <v>1.6849639999999999</v>
      </c>
      <c r="S1346">
        <v>3.0364300000000002</v>
      </c>
    </row>
    <row r="1347" spans="1:19">
      <c r="A1347" s="12">
        <v>41129</v>
      </c>
      <c r="B1347" s="14">
        <v>17</v>
      </c>
      <c r="C1347" t="s">
        <v>63</v>
      </c>
      <c r="D1347" t="s">
        <v>57</v>
      </c>
      <c r="E1347" t="str">
        <f t="shared" ref="E1347:E1410" si="21">CONCATENATE(A1347,B1347,C1347,D1347)</f>
        <v>4112917Aggregate50% Cycling</v>
      </c>
      <c r="F1347">
        <v>26.39104</v>
      </c>
      <c r="G1347">
        <v>27.417349999999999</v>
      </c>
      <c r="H1347">
        <v>25.86589</v>
      </c>
      <c r="I1347">
        <v>83.10445</v>
      </c>
      <c r="J1347">
        <v>-1.3586940000000001</v>
      </c>
      <c r="K1347">
        <v>5.03855E-2</v>
      </c>
      <c r="L1347">
        <v>1.0263100000000001</v>
      </c>
      <c r="M1347">
        <v>2.0022340000000001</v>
      </c>
      <c r="N1347">
        <v>3.4113129999999998</v>
      </c>
      <c r="O1347">
        <v>-2.910158</v>
      </c>
      <c r="P1347">
        <v>-1.5010790000000001</v>
      </c>
      <c r="Q1347">
        <v>-0.52515460000000003</v>
      </c>
      <c r="R1347">
        <v>0.45076939999999999</v>
      </c>
      <c r="S1347">
        <v>1.8598490000000001</v>
      </c>
    </row>
    <row r="1348" spans="1:19">
      <c r="A1348" s="12">
        <v>41129</v>
      </c>
      <c r="B1348" s="14">
        <v>17</v>
      </c>
      <c r="C1348" t="s">
        <v>63</v>
      </c>
      <c r="D1348" t="s">
        <v>52</v>
      </c>
      <c r="E1348" t="str">
        <f t="shared" si="21"/>
        <v>4112917AggregateAll</v>
      </c>
      <c r="F1348">
        <v>49.169199999999996</v>
      </c>
      <c r="G1348">
        <v>50.483910000000002</v>
      </c>
      <c r="H1348">
        <v>49.382159999999999</v>
      </c>
      <c r="I1348">
        <v>82.590149999999994</v>
      </c>
      <c r="J1348">
        <v>-3.3613759999999999</v>
      </c>
      <c r="K1348">
        <v>-0.59870699999999999</v>
      </c>
      <c r="L1348">
        <v>1.3147089999999999</v>
      </c>
      <c r="M1348">
        <v>3.2281249999999999</v>
      </c>
      <c r="N1348">
        <v>5.9907950000000003</v>
      </c>
      <c r="O1348">
        <v>-4.4631259999999999</v>
      </c>
      <c r="P1348">
        <v>-1.7004570000000001</v>
      </c>
      <c r="Q1348">
        <v>0.21295890000000001</v>
      </c>
      <c r="R1348">
        <v>2.1263749999999999</v>
      </c>
      <c r="S1348">
        <v>4.8890440000000002</v>
      </c>
    </row>
    <row r="1349" spans="1:19">
      <c r="A1349" s="12">
        <v>41129</v>
      </c>
      <c r="B1349" s="14">
        <v>17</v>
      </c>
      <c r="C1349" t="s">
        <v>55</v>
      </c>
      <c r="D1349" t="s">
        <v>58</v>
      </c>
      <c r="E1349" t="str">
        <f t="shared" si="21"/>
        <v>4112917Average Per Device100% Cycling</v>
      </c>
      <c r="F1349">
        <v>1.566703</v>
      </c>
      <c r="G1349">
        <v>1.5860970000000001</v>
      </c>
      <c r="H1349">
        <v>1.6183540000000001</v>
      </c>
      <c r="I1349">
        <v>82.134060000000005</v>
      </c>
      <c r="J1349">
        <v>-0.16733960000000001</v>
      </c>
      <c r="K1349">
        <v>-5.7015900000000001E-2</v>
      </c>
      <c r="L1349">
        <v>1.9394000000000002E-2</v>
      </c>
      <c r="M1349">
        <v>9.5803899999999997E-2</v>
      </c>
      <c r="N1349">
        <v>0.2061277</v>
      </c>
      <c r="O1349">
        <v>-0.13508339999999999</v>
      </c>
      <c r="P1349">
        <v>-2.47596E-2</v>
      </c>
      <c r="Q1349">
        <v>5.1650300000000003E-2</v>
      </c>
      <c r="R1349">
        <v>0.12806020000000001</v>
      </c>
      <c r="S1349">
        <v>0.23838390000000001</v>
      </c>
    </row>
    <row r="1350" spans="1:19">
      <c r="A1350" s="12">
        <v>41129</v>
      </c>
      <c r="B1350" s="14">
        <v>17</v>
      </c>
      <c r="C1350" t="s">
        <v>55</v>
      </c>
      <c r="D1350" t="s">
        <v>57</v>
      </c>
      <c r="E1350" t="str">
        <f t="shared" si="21"/>
        <v>4112917Average Per Device50% Cycling</v>
      </c>
      <c r="F1350">
        <v>2.1219329999999998</v>
      </c>
      <c r="G1350">
        <v>2.2044519999999999</v>
      </c>
      <c r="H1350">
        <v>2.0797089999999998</v>
      </c>
      <c r="I1350">
        <v>83.10445</v>
      </c>
      <c r="J1350">
        <v>-0.14083789999999999</v>
      </c>
      <c r="K1350">
        <v>-8.8769000000000001E-3</v>
      </c>
      <c r="L1350">
        <v>8.2518800000000003E-2</v>
      </c>
      <c r="M1350">
        <v>0.1739146</v>
      </c>
      <c r="N1350">
        <v>0.30587550000000002</v>
      </c>
      <c r="O1350">
        <v>-0.26558110000000001</v>
      </c>
      <c r="P1350">
        <v>-0.13362019999999999</v>
      </c>
      <c r="Q1350">
        <v>-4.2224400000000002E-2</v>
      </c>
      <c r="R1350">
        <v>4.9171399999999997E-2</v>
      </c>
      <c r="S1350">
        <v>0.1811323</v>
      </c>
    </row>
    <row r="1351" spans="1:19">
      <c r="A1351" s="12">
        <v>41129</v>
      </c>
      <c r="B1351" s="14">
        <v>17</v>
      </c>
      <c r="C1351" t="s">
        <v>55</v>
      </c>
      <c r="D1351" t="s">
        <v>52</v>
      </c>
      <c r="E1351" t="str">
        <f t="shared" si="21"/>
        <v>4112917Average Per DeviceAll</v>
      </c>
      <c r="F1351">
        <v>1.8276619999999999</v>
      </c>
      <c r="G1351">
        <v>1.8767240000000001</v>
      </c>
      <c r="H1351">
        <v>1.835191</v>
      </c>
      <c r="I1351">
        <v>82.590149999999994</v>
      </c>
      <c r="J1351">
        <v>-0.15488379999999999</v>
      </c>
      <c r="K1351">
        <v>-3.43906E-2</v>
      </c>
      <c r="L1351">
        <v>4.9062700000000001E-2</v>
      </c>
      <c r="M1351">
        <v>0.13251589999999999</v>
      </c>
      <c r="N1351">
        <v>0.25300919999999999</v>
      </c>
      <c r="O1351">
        <v>-0.19641729999999999</v>
      </c>
      <c r="P1351">
        <v>-7.5924099999999994E-2</v>
      </c>
      <c r="Q1351">
        <v>7.5291999999999998E-3</v>
      </c>
      <c r="R1351">
        <v>9.0982400000000005E-2</v>
      </c>
      <c r="S1351">
        <v>0.21147569999999999</v>
      </c>
    </row>
    <row r="1352" spans="1:19">
      <c r="A1352" s="12">
        <v>41129</v>
      </c>
      <c r="B1352" s="14">
        <v>17</v>
      </c>
      <c r="C1352" t="s">
        <v>54</v>
      </c>
      <c r="D1352" t="s">
        <v>58</v>
      </c>
      <c r="E1352" t="str">
        <f t="shared" si="21"/>
        <v>4112917Average Per Premise100% Cycling</v>
      </c>
      <c r="F1352">
        <v>1.8544970000000001</v>
      </c>
      <c r="G1352">
        <v>1.877454</v>
      </c>
      <c r="H1352">
        <v>1.9156359999999999</v>
      </c>
      <c r="I1352">
        <v>82.134060000000005</v>
      </c>
      <c r="J1352">
        <v>-0.16377700000000001</v>
      </c>
      <c r="K1352">
        <v>-5.3453300000000002E-2</v>
      </c>
      <c r="L1352">
        <v>2.2956600000000001E-2</v>
      </c>
      <c r="M1352">
        <v>9.9366499999999996E-2</v>
      </c>
      <c r="N1352">
        <v>0.2096903</v>
      </c>
      <c r="O1352">
        <v>-0.1255955</v>
      </c>
      <c r="P1352">
        <v>-1.5271699999999999E-2</v>
      </c>
      <c r="Q1352">
        <v>6.1138199999999997E-2</v>
      </c>
      <c r="R1352">
        <v>0.137548</v>
      </c>
      <c r="S1352">
        <v>0.2478718</v>
      </c>
    </row>
    <row r="1353" spans="1:19">
      <c r="A1353" s="12">
        <v>41129</v>
      </c>
      <c r="B1353" s="14">
        <v>17</v>
      </c>
      <c r="C1353" t="s">
        <v>54</v>
      </c>
      <c r="D1353" t="s">
        <v>57</v>
      </c>
      <c r="E1353" t="str">
        <f t="shared" si="21"/>
        <v>4112917Average Per Premise50% Cycling</v>
      </c>
      <c r="F1353">
        <v>2.4715340000000001</v>
      </c>
      <c r="G1353">
        <v>2.5676489999999998</v>
      </c>
      <c r="H1353">
        <v>2.4223530000000002</v>
      </c>
      <c r="I1353">
        <v>83.10445</v>
      </c>
      <c r="J1353">
        <v>-0.1272423</v>
      </c>
      <c r="K1353">
        <v>4.7185999999999999E-3</v>
      </c>
      <c r="L1353">
        <v>9.6114400000000003E-2</v>
      </c>
      <c r="M1353">
        <v>0.18751019999999999</v>
      </c>
      <c r="N1353">
        <v>0.31947110000000001</v>
      </c>
      <c r="O1353">
        <v>-0.27253769999999999</v>
      </c>
      <c r="P1353">
        <v>-0.1405768</v>
      </c>
      <c r="Q1353">
        <v>-4.9181000000000002E-2</v>
      </c>
      <c r="R1353">
        <v>4.2214799999999997E-2</v>
      </c>
      <c r="S1353">
        <v>0.17417579999999999</v>
      </c>
    </row>
    <row r="1354" spans="1:19">
      <c r="A1354" s="12">
        <v>41129</v>
      </c>
      <c r="B1354" s="14">
        <v>17</v>
      </c>
      <c r="C1354" t="s">
        <v>54</v>
      </c>
      <c r="D1354" t="s">
        <v>52</v>
      </c>
      <c r="E1354" t="str">
        <f t="shared" si="21"/>
        <v>4112917Average Per PremiseAll</v>
      </c>
      <c r="F1354">
        <v>2.1445050000000001</v>
      </c>
      <c r="G1354">
        <v>2.2018460000000002</v>
      </c>
      <c r="H1354">
        <v>2.1537929999999998</v>
      </c>
      <c r="I1354">
        <v>82.590149999999994</v>
      </c>
      <c r="J1354">
        <v>-0.14660570000000001</v>
      </c>
      <c r="K1354">
        <v>-2.61125E-2</v>
      </c>
      <c r="L1354">
        <v>5.7340799999999997E-2</v>
      </c>
      <c r="M1354">
        <v>0.140794</v>
      </c>
      <c r="N1354">
        <v>0.2612873</v>
      </c>
      <c r="O1354">
        <v>-0.19465830000000001</v>
      </c>
      <c r="P1354">
        <v>-7.4165099999999998E-2</v>
      </c>
      <c r="Q1354">
        <v>9.2881999999999999E-3</v>
      </c>
      <c r="R1354">
        <v>9.2741400000000002E-2</v>
      </c>
      <c r="S1354">
        <v>0.2132347</v>
      </c>
    </row>
    <row r="1355" spans="1:19">
      <c r="A1355" s="12">
        <v>41129</v>
      </c>
      <c r="B1355" s="14">
        <v>17</v>
      </c>
      <c r="C1355" t="s">
        <v>56</v>
      </c>
      <c r="D1355" t="s">
        <v>58</v>
      </c>
      <c r="E1355" t="str">
        <f t="shared" si="21"/>
        <v>4112917Average Per Ton100% Cycling</v>
      </c>
      <c r="F1355">
        <v>0.43324449999999998</v>
      </c>
      <c r="G1355">
        <v>0.43860749999999998</v>
      </c>
      <c r="H1355">
        <v>0.44752740000000002</v>
      </c>
      <c r="I1355">
        <v>82.134060000000005</v>
      </c>
      <c r="J1355">
        <v>-0.18137059999999999</v>
      </c>
      <c r="K1355">
        <v>-7.1046799999999993E-2</v>
      </c>
      <c r="L1355">
        <v>5.3631E-3</v>
      </c>
      <c r="M1355">
        <v>8.1772999999999998E-2</v>
      </c>
      <c r="N1355">
        <v>0.19209670000000001</v>
      </c>
      <c r="O1355">
        <v>-0.17245070000000001</v>
      </c>
      <c r="P1355">
        <v>-6.2126899999999999E-2</v>
      </c>
      <c r="Q1355">
        <v>1.4283000000000001E-2</v>
      </c>
      <c r="R1355">
        <v>9.0692900000000007E-2</v>
      </c>
      <c r="S1355">
        <v>0.20101659999999999</v>
      </c>
    </row>
    <row r="1356" spans="1:19">
      <c r="A1356" s="12">
        <v>41129</v>
      </c>
      <c r="B1356" s="14">
        <v>17</v>
      </c>
      <c r="C1356" t="s">
        <v>56</v>
      </c>
      <c r="D1356" t="s">
        <v>57</v>
      </c>
      <c r="E1356" t="str">
        <f t="shared" si="21"/>
        <v>4112917Average Per Ton50% Cycling</v>
      </c>
      <c r="F1356">
        <v>0.61132410000000004</v>
      </c>
      <c r="G1356">
        <v>0.63509760000000004</v>
      </c>
      <c r="H1356">
        <v>0.59915940000000001</v>
      </c>
      <c r="I1356">
        <v>83.10445</v>
      </c>
      <c r="J1356">
        <v>-0.19958319999999999</v>
      </c>
      <c r="K1356">
        <v>-6.7622299999999996E-2</v>
      </c>
      <c r="L1356">
        <v>2.3773499999999999E-2</v>
      </c>
      <c r="M1356">
        <v>0.1151693</v>
      </c>
      <c r="N1356">
        <v>0.24713019999999999</v>
      </c>
      <c r="O1356">
        <v>-0.23552149999999999</v>
      </c>
      <c r="P1356">
        <v>-0.1035605</v>
      </c>
      <c r="Q1356">
        <v>-1.2164700000000001E-2</v>
      </c>
      <c r="R1356">
        <v>7.9231099999999999E-2</v>
      </c>
      <c r="S1356">
        <v>0.21119199999999999</v>
      </c>
    </row>
    <row r="1357" spans="1:19">
      <c r="A1357" s="12">
        <v>41129</v>
      </c>
      <c r="B1357" s="14">
        <v>17</v>
      </c>
      <c r="C1357" t="s">
        <v>56</v>
      </c>
      <c r="D1357" t="s">
        <v>52</v>
      </c>
      <c r="E1357" t="str">
        <f t="shared" si="21"/>
        <v>4112917Average Per TonAll</v>
      </c>
      <c r="F1357">
        <v>0.51694189999999995</v>
      </c>
      <c r="G1357">
        <v>0.53095789999999998</v>
      </c>
      <c r="H1357">
        <v>0.51879439999999999</v>
      </c>
      <c r="I1357">
        <v>82.590149999999994</v>
      </c>
      <c r="J1357">
        <v>-0.1899305</v>
      </c>
      <c r="K1357">
        <v>-6.9437299999999993E-2</v>
      </c>
      <c r="L1357">
        <v>1.4016000000000001E-2</v>
      </c>
      <c r="M1357">
        <v>9.7469200000000006E-2</v>
      </c>
      <c r="N1357">
        <v>0.2179625</v>
      </c>
      <c r="O1357">
        <v>-0.20209389999999999</v>
      </c>
      <c r="P1357">
        <v>-8.1600699999999998E-2</v>
      </c>
      <c r="Q1357">
        <v>1.8526E-3</v>
      </c>
      <c r="R1357">
        <v>8.5305800000000001E-2</v>
      </c>
      <c r="S1357">
        <v>0.20579910000000001</v>
      </c>
    </row>
    <row r="1358" spans="1:19">
      <c r="A1358" s="12">
        <v>41129</v>
      </c>
      <c r="B1358" s="14">
        <v>18</v>
      </c>
      <c r="C1358" t="s">
        <v>63</v>
      </c>
      <c r="D1358" t="s">
        <v>58</v>
      </c>
      <c r="E1358" t="str">
        <f t="shared" si="21"/>
        <v>4112918Aggregate100% Cycling</v>
      </c>
      <c r="F1358">
        <v>23.853349999999999</v>
      </c>
      <c r="G1358">
        <v>24.66385</v>
      </c>
      <c r="H1358">
        <v>25.16544</v>
      </c>
      <c r="I1358">
        <v>79.051810000000003</v>
      </c>
      <c r="J1358">
        <v>-1.5671679999999999</v>
      </c>
      <c r="K1358">
        <v>-0.16242200000000001</v>
      </c>
      <c r="L1358">
        <v>0.81050040000000001</v>
      </c>
      <c r="M1358">
        <v>1.783423</v>
      </c>
      <c r="N1358">
        <v>3.1881680000000001</v>
      </c>
      <c r="O1358">
        <v>-1.065582</v>
      </c>
      <c r="P1358">
        <v>0.33916360000000001</v>
      </c>
      <c r="Q1358">
        <v>1.3120860000000001</v>
      </c>
      <c r="R1358">
        <v>2.2850090000000001</v>
      </c>
      <c r="S1358">
        <v>3.6897540000000002</v>
      </c>
    </row>
    <row r="1359" spans="1:19">
      <c r="A1359" s="12">
        <v>41129</v>
      </c>
      <c r="B1359" s="14">
        <v>18</v>
      </c>
      <c r="C1359" t="s">
        <v>63</v>
      </c>
      <c r="D1359" t="s">
        <v>57</v>
      </c>
      <c r="E1359" t="str">
        <f t="shared" si="21"/>
        <v>4112918Aggregate50% Cycling</v>
      </c>
      <c r="F1359">
        <v>26.638860000000001</v>
      </c>
      <c r="G1359">
        <v>27.41987</v>
      </c>
      <c r="H1359">
        <v>25.868259999999999</v>
      </c>
      <c r="I1359">
        <v>79.478840000000005</v>
      </c>
      <c r="J1359">
        <v>-1.532308</v>
      </c>
      <c r="K1359">
        <v>-0.16558329999999999</v>
      </c>
      <c r="L1359">
        <v>0.78100570000000002</v>
      </c>
      <c r="M1359">
        <v>1.727595</v>
      </c>
      <c r="N1359">
        <v>3.094319</v>
      </c>
      <c r="O1359">
        <v>-3.083914</v>
      </c>
      <c r="P1359">
        <v>-1.71719</v>
      </c>
      <c r="Q1359">
        <v>-0.77060090000000003</v>
      </c>
      <c r="R1359">
        <v>0.17598810000000001</v>
      </c>
      <c r="S1359">
        <v>1.5427120000000001</v>
      </c>
    </row>
    <row r="1360" spans="1:19">
      <c r="A1360" s="12">
        <v>41129</v>
      </c>
      <c r="B1360" s="14">
        <v>18</v>
      </c>
      <c r="C1360" t="s">
        <v>63</v>
      </c>
      <c r="D1360" t="s">
        <v>52</v>
      </c>
      <c r="E1360" t="str">
        <f t="shared" si="21"/>
        <v>4112918AggregateAll</v>
      </c>
      <c r="F1360">
        <v>50.545960000000001</v>
      </c>
      <c r="G1360">
        <v>52.138150000000003</v>
      </c>
      <c r="H1360">
        <v>51.069850000000002</v>
      </c>
      <c r="I1360">
        <v>79.252510000000001</v>
      </c>
      <c r="J1360">
        <v>-3.101003</v>
      </c>
      <c r="K1360">
        <v>-0.32822600000000002</v>
      </c>
      <c r="L1360">
        <v>1.5921909999999999</v>
      </c>
      <c r="M1360">
        <v>3.5126089999999999</v>
      </c>
      <c r="N1360">
        <v>6.2853859999999999</v>
      </c>
      <c r="O1360">
        <v>-4.1693069999999999</v>
      </c>
      <c r="P1360">
        <v>-1.39653</v>
      </c>
      <c r="Q1360">
        <v>0.5238874</v>
      </c>
      <c r="R1360">
        <v>2.4443049999999999</v>
      </c>
      <c r="S1360">
        <v>5.2170820000000004</v>
      </c>
    </row>
    <row r="1361" spans="1:19">
      <c r="A1361" s="12">
        <v>41129</v>
      </c>
      <c r="B1361" s="14">
        <v>18</v>
      </c>
      <c r="C1361" t="s">
        <v>55</v>
      </c>
      <c r="D1361" t="s">
        <v>58</v>
      </c>
      <c r="E1361" t="str">
        <f t="shared" si="21"/>
        <v>4112918Average Per Device100% Cycling</v>
      </c>
      <c r="F1361">
        <v>1.64503</v>
      </c>
      <c r="G1361">
        <v>1.7009259999999999</v>
      </c>
      <c r="H1361">
        <v>1.735517</v>
      </c>
      <c r="I1361">
        <v>79.051810000000003</v>
      </c>
      <c r="J1361">
        <v>-0.13819970000000001</v>
      </c>
      <c r="K1361">
        <v>-2.3526600000000002E-2</v>
      </c>
      <c r="L1361">
        <v>5.58957E-2</v>
      </c>
      <c r="M1361">
        <v>0.13531789999999999</v>
      </c>
      <c r="N1361">
        <v>0.24999099999999999</v>
      </c>
      <c r="O1361">
        <v>-0.1036082</v>
      </c>
      <c r="P1361">
        <v>1.1064900000000001E-2</v>
      </c>
      <c r="Q1361">
        <v>9.0487100000000001E-2</v>
      </c>
      <c r="R1361">
        <v>0.16990939999999999</v>
      </c>
      <c r="S1361">
        <v>0.28458250000000002</v>
      </c>
    </row>
    <row r="1362" spans="1:19">
      <c r="A1362" s="12">
        <v>41129</v>
      </c>
      <c r="B1362" s="14">
        <v>18</v>
      </c>
      <c r="C1362" t="s">
        <v>55</v>
      </c>
      <c r="D1362" t="s">
        <v>57</v>
      </c>
      <c r="E1362" t="str">
        <f t="shared" si="21"/>
        <v>4112918Average Per Device50% Cycling</v>
      </c>
      <c r="F1362">
        <v>2.1418590000000002</v>
      </c>
      <c r="G1362">
        <v>2.2046540000000001</v>
      </c>
      <c r="H1362">
        <v>2.0798999999999999</v>
      </c>
      <c r="I1362">
        <v>79.478840000000005</v>
      </c>
      <c r="J1362">
        <v>-0.15384729999999999</v>
      </c>
      <c r="K1362">
        <v>-2.5852900000000002E-2</v>
      </c>
      <c r="L1362">
        <v>6.2795599999999993E-2</v>
      </c>
      <c r="M1362">
        <v>0.1514442</v>
      </c>
      <c r="N1362">
        <v>0.27943859999999998</v>
      </c>
      <c r="O1362">
        <v>-0.27860200000000002</v>
      </c>
      <c r="P1362">
        <v>-0.15060760000000001</v>
      </c>
      <c r="Q1362">
        <v>-6.1959E-2</v>
      </c>
      <c r="R1362">
        <v>2.6689500000000001E-2</v>
      </c>
      <c r="S1362">
        <v>0.15468390000000001</v>
      </c>
    </row>
    <row r="1363" spans="1:19">
      <c r="A1363" s="12">
        <v>41129</v>
      </c>
      <c r="B1363" s="14">
        <v>18</v>
      </c>
      <c r="C1363" t="s">
        <v>55</v>
      </c>
      <c r="D1363" t="s">
        <v>52</v>
      </c>
      <c r="E1363" t="str">
        <f t="shared" si="21"/>
        <v>4112918Average Per DeviceAll</v>
      </c>
      <c r="F1363">
        <v>1.8785400000000001</v>
      </c>
      <c r="G1363">
        <v>1.937678</v>
      </c>
      <c r="H1363">
        <v>1.8973770000000001</v>
      </c>
      <c r="I1363">
        <v>79.252510000000001</v>
      </c>
      <c r="J1363">
        <v>-0.14555409999999999</v>
      </c>
      <c r="K1363">
        <v>-2.46199E-2</v>
      </c>
      <c r="L1363">
        <v>5.9138700000000002E-2</v>
      </c>
      <c r="M1363">
        <v>0.1428973</v>
      </c>
      <c r="N1363">
        <v>0.26383139999999999</v>
      </c>
      <c r="O1363">
        <v>-0.1858553</v>
      </c>
      <c r="P1363">
        <v>-6.4921199999999998E-2</v>
      </c>
      <c r="Q1363">
        <v>1.8837400000000001E-2</v>
      </c>
      <c r="R1363">
        <v>0.10259600000000001</v>
      </c>
      <c r="S1363">
        <v>0.22353010000000001</v>
      </c>
    </row>
    <row r="1364" spans="1:19">
      <c r="A1364" s="12">
        <v>41129</v>
      </c>
      <c r="B1364" s="14">
        <v>18</v>
      </c>
      <c r="C1364" t="s">
        <v>54</v>
      </c>
      <c r="D1364" t="s">
        <v>58</v>
      </c>
      <c r="E1364" t="str">
        <f t="shared" si="21"/>
        <v>4112918Average Per Premise100% Cycling</v>
      </c>
      <c r="F1364">
        <v>1.9472119999999999</v>
      </c>
      <c r="G1364">
        <v>2.0133760000000001</v>
      </c>
      <c r="H1364">
        <v>2.0543209999999998</v>
      </c>
      <c r="I1364">
        <v>79.051810000000003</v>
      </c>
      <c r="J1364">
        <v>-0.12793199999999999</v>
      </c>
      <c r="K1364">
        <v>-1.3258900000000001E-2</v>
      </c>
      <c r="L1364">
        <v>6.6163299999999994E-2</v>
      </c>
      <c r="M1364">
        <v>0.14558560000000001</v>
      </c>
      <c r="N1364">
        <v>0.26025860000000001</v>
      </c>
      <c r="O1364">
        <v>-8.6986300000000003E-2</v>
      </c>
      <c r="P1364">
        <v>2.7686800000000001E-2</v>
      </c>
      <c r="Q1364">
        <v>0.1071091</v>
      </c>
      <c r="R1364">
        <v>0.18653130000000001</v>
      </c>
      <c r="S1364">
        <v>0.30120439999999998</v>
      </c>
    </row>
    <row r="1365" spans="1:19">
      <c r="A1365" s="12">
        <v>41129</v>
      </c>
      <c r="B1365" s="14">
        <v>18</v>
      </c>
      <c r="C1365" t="s">
        <v>54</v>
      </c>
      <c r="D1365" t="s">
        <v>57</v>
      </c>
      <c r="E1365" t="str">
        <f t="shared" si="21"/>
        <v>4112918Average Per Premise50% Cycling</v>
      </c>
      <c r="F1365">
        <v>2.4947430000000002</v>
      </c>
      <c r="G1365">
        <v>2.5678839999999998</v>
      </c>
      <c r="H1365">
        <v>2.4225750000000001</v>
      </c>
      <c r="I1365">
        <v>79.478840000000005</v>
      </c>
      <c r="J1365">
        <v>-0.1435014</v>
      </c>
      <c r="K1365">
        <v>-1.5507E-2</v>
      </c>
      <c r="L1365">
        <v>7.3141600000000001E-2</v>
      </c>
      <c r="M1365">
        <v>0.16179009999999999</v>
      </c>
      <c r="N1365">
        <v>0.2897845</v>
      </c>
      <c r="O1365">
        <v>-0.28881010000000001</v>
      </c>
      <c r="P1365">
        <v>-0.16081570000000001</v>
      </c>
      <c r="Q1365">
        <v>-7.2167200000000001E-2</v>
      </c>
      <c r="R1365">
        <v>1.64814E-2</v>
      </c>
      <c r="S1365">
        <v>0.14447579999999999</v>
      </c>
    </row>
    <row r="1366" spans="1:19">
      <c r="A1366" s="12">
        <v>41129</v>
      </c>
      <c r="B1366" s="14">
        <v>18</v>
      </c>
      <c r="C1366" t="s">
        <v>54</v>
      </c>
      <c r="D1366" t="s">
        <v>52</v>
      </c>
      <c r="E1366" t="str">
        <f t="shared" si="21"/>
        <v>4112918Average Per PremiseAll</v>
      </c>
      <c r="F1366">
        <v>2.2045509999999999</v>
      </c>
      <c r="G1366">
        <v>2.2739950000000002</v>
      </c>
      <c r="H1366">
        <v>2.227401</v>
      </c>
      <c r="I1366">
        <v>79.252510000000001</v>
      </c>
      <c r="J1366">
        <v>-0.1352496</v>
      </c>
      <c r="K1366">
        <v>-1.43155E-2</v>
      </c>
      <c r="L1366">
        <v>6.9443099999999994E-2</v>
      </c>
      <c r="M1366">
        <v>0.1532017</v>
      </c>
      <c r="N1366">
        <v>0.27413579999999999</v>
      </c>
      <c r="O1366">
        <v>-0.18184349999999999</v>
      </c>
      <c r="P1366">
        <v>-6.0909400000000002E-2</v>
      </c>
      <c r="Q1366">
        <v>2.28492E-2</v>
      </c>
      <c r="R1366">
        <v>0.1066078</v>
      </c>
      <c r="S1366">
        <v>0.22754199999999999</v>
      </c>
    </row>
    <row r="1367" spans="1:19">
      <c r="A1367" s="12">
        <v>41129</v>
      </c>
      <c r="B1367" s="14">
        <v>18</v>
      </c>
      <c r="C1367" t="s">
        <v>56</v>
      </c>
      <c r="D1367" t="s">
        <v>58</v>
      </c>
      <c r="E1367" t="str">
        <f t="shared" si="21"/>
        <v>4112918Average Per Ton100% Cycling</v>
      </c>
      <c r="F1367">
        <v>0.45490429999999998</v>
      </c>
      <c r="G1367">
        <v>0.47036129999999998</v>
      </c>
      <c r="H1367">
        <v>0.47992689999999999</v>
      </c>
      <c r="I1367">
        <v>79.051810000000003</v>
      </c>
      <c r="J1367">
        <v>-0.1786384</v>
      </c>
      <c r="K1367">
        <v>-6.3965300000000003E-2</v>
      </c>
      <c r="L1367">
        <v>1.5456900000000001E-2</v>
      </c>
      <c r="M1367">
        <v>9.4879199999999997E-2</v>
      </c>
      <c r="N1367">
        <v>0.2095523</v>
      </c>
      <c r="O1367">
        <v>-0.16907269999999999</v>
      </c>
      <c r="P1367">
        <v>-5.4399599999999999E-2</v>
      </c>
      <c r="Q1367">
        <v>2.5022599999999999E-2</v>
      </c>
      <c r="R1367">
        <v>0.10444489999999999</v>
      </c>
      <c r="S1367">
        <v>0.21911800000000001</v>
      </c>
    </row>
    <row r="1368" spans="1:19">
      <c r="A1368" s="12">
        <v>41129</v>
      </c>
      <c r="B1368" s="14">
        <v>18</v>
      </c>
      <c r="C1368" t="s">
        <v>56</v>
      </c>
      <c r="D1368" t="s">
        <v>57</v>
      </c>
      <c r="E1368" t="str">
        <f t="shared" si="21"/>
        <v>4112918Average Per Ton50% Cycling</v>
      </c>
      <c r="F1368">
        <v>0.61706459999999996</v>
      </c>
      <c r="G1368">
        <v>0.6351559</v>
      </c>
      <c r="H1368">
        <v>0.59921429999999998</v>
      </c>
      <c r="I1368">
        <v>79.478840000000005</v>
      </c>
      <c r="J1368">
        <v>-0.1985517</v>
      </c>
      <c r="K1368">
        <v>-7.0557300000000003E-2</v>
      </c>
      <c r="L1368">
        <v>1.8091300000000001E-2</v>
      </c>
      <c r="M1368">
        <v>0.1067398</v>
      </c>
      <c r="N1368">
        <v>0.2347342</v>
      </c>
      <c r="O1368">
        <v>-0.23449320000000001</v>
      </c>
      <c r="P1368">
        <v>-0.1064988</v>
      </c>
      <c r="Q1368">
        <v>-1.78503E-2</v>
      </c>
      <c r="R1368">
        <v>7.0798299999999995E-2</v>
      </c>
      <c r="S1368">
        <v>0.19879269999999999</v>
      </c>
    </row>
    <row r="1369" spans="1:19">
      <c r="A1369" s="12">
        <v>41129</v>
      </c>
      <c r="B1369" s="14">
        <v>18</v>
      </c>
      <c r="C1369" t="s">
        <v>56</v>
      </c>
      <c r="D1369" t="s">
        <v>52</v>
      </c>
      <c r="E1369" t="str">
        <f t="shared" si="21"/>
        <v>4112918Average Per TonAll</v>
      </c>
      <c r="F1369">
        <v>0.53111960000000003</v>
      </c>
      <c r="G1369">
        <v>0.54781469999999999</v>
      </c>
      <c r="H1369">
        <v>0.53599200000000002</v>
      </c>
      <c r="I1369">
        <v>79.252510000000001</v>
      </c>
      <c r="J1369">
        <v>-0.18799759999999999</v>
      </c>
      <c r="K1369">
        <v>-6.7063499999999998E-2</v>
      </c>
      <c r="L1369">
        <v>1.6695100000000001E-2</v>
      </c>
      <c r="M1369">
        <v>0.10045370000000001</v>
      </c>
      <c r="N1369">
        <v>0.2213878</v>
      </c>
      <c r="O1369">
        <v>-0.19982040000000001</v>
      </c>
      <c r="P1369">
        <v>-7.8886200000000004E-2</v>
      </c>
      <c r="Q1369">
        <v>4.8723999999999998E-3</v>
      </c>
      <c r="R1369">
        <v>8.8631000000000001E-2</v>
      </c>
      <c r="S1369">
        <v>0.2095651</v>
      </c>
    </row>
    <row r="1370" spans="1:19">
      <c r="A1370" s="12">
        <v>41129</v>
      </c>
      <c r="B1370" s="14">
        <v>19</v>
      </c>
      <c r="C1370" t="s">
        <v>63</v>
      </c>
      <c r="D1370" t="s">
        <v>58</v>
      </c>
      <c r="E1370" t="str">
        <f t="shared" si="21"/>
        <v>4112919Aggregate100% Cycling</v>
      </c>
      <c r="F1370">
        <v>24.48847</v>
      </c>
      <c r="G1370">
        <v>24.640740000000001</v>
      </c>
      <c r="H1370">
        <v>25.141850000000002</v>
      </c>
      <c r="I1370">
        <v>76.138080000000002</v>
      </c>
      <c r="J1370">
        <v>-2.1143010000000002</v>
      </c>
      <c r="K1370">
        <v>-0.77519360000000004</v>
      </c>
      <c r="L1370">
        <v>0.1522684</v>
      </c>
      <c r="M1370">
        <v>1.0797300000000001</v>
      </c>
      <c r="N1370">
        <v>2.418838</v>
      </c>
      <c r="O1370">
        <v>-1.613186</v>
      </c>
      <c r="P1370">
        <v>-0.27407819999999999</v>
      </c>
      <c r="Q1370">
        <v>0.65338379999999996</v>
      </c>
      <c r="R1370">
        <v>1.580846</v>
      </c>
      <c r="S1370">
        <v>2.9199540000000002</v>
      </c>
    </row>
    <row r="1371" spans="1:19">
      <c r="A1371" s="12">
        <v>41129</v>
      </c>
      <c r="B1371" s="14">
        <v>19</v>
      </c>
      <c r="C1371" t="s">
        <v>63</v>
      </c>
      <c r="D1371" t="s">
        <v>57</v>
      </c>
      <c r="E1371" t="str">
        <f t="shared" si="21"/>
        <v>4112919Aggregate50% Cycling</v>
      </c>
      <c r="F1371">
        <v>25.504560000000001</v>
      </c>
      <c r="G1371">
        <v>26.246300000000002</v>
      </c>
      <c r="H1371">
        <v>24.761099999999999</v>
      </c>
      <c r="I1371">
        <v>76.246480000000005</v>
      </c>
      <c r="J1371">
        <v>-1.4914320000000001</v>
      </c>
      <c r="K1371">
        <v>-0.17205960000000001</v>
      </c>
      <c r="L1371">
        <v>0.74173370000000005</v>
      </c>
      <c r="M1371">
        <v>1.655527</v>
      </c>
      <c r="N1371">
        <v>2.9748990000000002</v>
      </c>
      <c r="O1371">
        <v>-2.9766279999999998</v>
      </c>
      <c r="P1371">
        <v>-1.6572560000000001</v>
      </c>
      <c r="Q1371">
        <v>-0.74346230000000002</v>
      </c>
      <c r="R1371">
        <v>0.17033100000000001</v>
      </c>
      <c r="S1371">
        <v>1.489703</v>
      </c>
    </row>
    <row r="1372" spans="1:19">
      <c r="A1372" s="12">
        <v>41129</v>
      </c>
      <c r="B1372" s="14">
        <v>19</v>
      </c>
      <c r="C1372" t="s">
        <v>63</v>
      </c>
      <c r="D1372" t="s">
        <v>52</v>
      </c>
      <c r="E1372" t="str">
        <f t="shared" si="21"/>
        <v>4112919AggregateAll</v>
      </c>
      <c r="F1372">
        <v>50.031260000000003</v>
      </c>
      <c r="G1372">
        <v>50.930860000000003</v>
      </c>
      <c r="H1372">
        <v>49.929110000000001</v>
      </c>
      <c r="I1372">
        <v>76.189030000000002</v>
      </c>
      <c r="J1372">
        <v>-3.6025019999999999</v>
      </c>
      <c r="K1372">
        <v>-0.94262330000000005</v>
      </c>
      <c r="L1372">
        <v>0.89960050000000003</v>
      </c>
      <c r="M1372">
        <v>2.7418239999999998</v>
      </c>
      <c r="N1372">
        <v>5.4017030000000004</v>
      </c>
      <c r="O1372">
        <v>-4.6042509999999996</v>
      </c>
      <c r="P1372">
        <v>-1.944372</v>
      </c>
      <c r="Q1372">
        <v>-0.1021485</v>
      </c>
      <c r="R1372">
        <v>1.740075</v>
      </c>
      <c r="S1372">
        <v>4.3999540000000001</v>
      </c>
    </row>
    <row r="1373" spans="1:19">
      <c r="A1373" s="12">
        <v>41129</v>
      </c>
      <c r="B1373" s="14">
        <v>19</v>
      </c>
      <c r="C1373" t="s">
        <v>55</v>
      </c>
      <c r="D1373" t="s">
        <v>58</v>
      </c>
      <c r="E1373" t="str">
        <f t="shared" si="21"/>
        <v>4112919Average Per Device100% Cycling</v>
      </c>
      <c r="F1373">
        <v>1.688831</v>
      </c>
      <c r="G1373">
        <v>1.6993320000000001</v>
      </c>
      <c r="H1373">
        <v>1.7338910000000001</v>
      </c>
      <c r="I1373">
        <v>76.138080000000002</v>
      </c>
      <c r="J1373">
        <v>-0.17452509999999999</v>
      </c>
      <c r="K1373">
        <v>-6.5210199999999996E-2</v>
      </c>
      <c r="L1373">
        <v>1.0501E-2</v>
      </c>
      <c r="M1373">
        <v>8.6212200000000003E-2</v>
      </c>
      <c r="N1373">
        <v>0.19552710000000001</v>
      </c>
      <c r="O1373">
        <v>-0.13996600000000001</v>
      </c>
      <c r="P1373">
        <v>-3.0651000000000001E-2</v>
      </c>
      <c r="Q1373">
        <v>4.5060200000000002E-2</v>
      </c>
      <c r="R1373">
        <v>0.1207713</v>
      </c>
      <c r="S1373">
        <v>0.23008629999999999</v>
      </c>
    </row>
    <row r="1374" spans="1:19">
      <c r="A1374" s="12">
        <v>41129</v>
      </c>
      <c r="B1374" s="14">
        <v>19</v>
      </c>
      <c r="C1374" t="s">
        <v>55</v>
      </c>
      <c r="D1374" t="s">
        <v>57</v>
      </c>
      <c r="E1374" t="str">
        <f t="shared" si="21"/>
        <v>4112919Average Per Device50% Cycling</v>
      </c>
      <c r="F1374">
        <v>2.0506570000000002</v>
      </c>
      <c r="G1374">
        <v>2.1102949999999998</v>
      </c>
      <c r="H1374">
        <v>1.99088</v>
      </c>
      <c r="I1374">
        <v>76.246480000000005</v>
      </c>
      <c r="J1374">
        <v>-0.1494991</v>
      </c>
      <c r="K1374">
        <v>-2.5939199999999999E-2</v>
      </c>
      <c r="L1374">
        <v>5.9637999999999997E-2</v>
      </c>
      <c r="M1374">
        <v>0.14521519999999999</v>
      </c>
      <c r="N1374">
        <v>0.26877509999999999</v>
      </c>
      <c r="O1374">
        <v>-0.26891409999999999</v>
      </c>
      <c r="P1374">
        <v>-0.14535419999999999</v>
      </c>
      <c r="Q1374">
        <v>-5.9776999999999997E-2</v>
      </c>
      <c r="R1374">
        <v>2.5800199999999999E-2</v>
      </c>
      <c r="S1374">
        <v>0.1493601</v>
      </c>
    </row>
    <row r="1375" spans="1:19">
      <c r="A1375" s="12">
        <v>41129</v>
      </c>
      <c r="B1375" s="14">
        <v>19</v>
      </c>
      <c r="C1375" t="s">
        <v>55</v>
      </c>
      <c r="D1375" t="s">
        <v>52</v>
      </c>
      <c r="E1375" t="str">
        <f t="shared" si="21"/>
        <v>4112919Average Per DeviceAll</v>
      </c>
      <c r="F1375">
        <v>1.858889</v>
      </c>
      <c r="G1375">
        <v>1.892485</v>
      </c>
      <c r="H1375">
        <v>1.854676</v>
      </c>
      <c r="I1375">
        <v>76.189030000000002</v>
      </c>
      <c r="J1375">
        <v>-0.16276289999999999</v>
      </c>
      <c r="K1375">
        <v>-4.6752799999999997E-2</v>
      </c>
      <c r="L1375">
        <v>3.3595399999999997E-2</v>
      </c>
      <c r="M1375">
        <v>0.11394360000000001</v>
      </c>
      <c r="N1375">
        <v>0.22995370000000001</v>
      </c>
      <c r="O1375">
        <v>-0.20057159999999999</v>
      </c>
      <c r="P1375">
        <v>-8.4561499999999998E-2</v>
      </c>
      <c r="Q1375">
        <v>-4.2132999999999997E-3</v>
      </c>
      <c r="R1375">
        <v>7.6134900000000005E-2</v>
      </c>
      <c r="S1375">
        <v>0.19214500000000001</v>
      </c>
    </row>
    <row r="1376" spans="1:19">
      <c r="A1376" s="12">
        <v>41129</v>
      </c>
      <c r="B1376" s="14">
        <v>19</v>
      </c>
      <c r="C1376" t="s">
        <v>54</v>
      </c>
      <c r="D1376" t="s">
        <v>58</v>
      </c>
      <c r="E1376" t="str">
        <f t="shared" si="21"/>
        <v>4112919Average Per Premise100% Cycling</v>
      </c>
      <c r="F1376">
        <v>1.9990589999999999</v>
      </c>
      <c r="G1376">
        <v>2.0114890000000001</v>
      </c>
      <c r="H1376">
        <v>2.0523959999999999</v>
      </c>
      <c r="I1376">
        <v>76.138080000000002</v>
      </c>
      <c r="J1376">
        <v>-0.172596</v>
      </c>
      <c r="K1376">
        <v>-6.3281100000000007E-2</v>
      </c>
      <c r="L1376">
        <v>1.2430099999999999E-2</v>
      </c>
      <c r="M1376">
        <v>8.8141300000000006E-2</v>
      </c>
      <c r="N1376">
        <v>0.1974562</v>
      </c>
      <c r="O1376">
        <v>-0.13168869999999999</v>
      </c>
      <c r="P1376">
        <v>-2.23737E-2</v>
      </c>
      <c r="Q1376">
        <v>5.3337500000000003E-2</v>
      </c>
      <c r="R1376">
        <v>0.12904860000000001</v>
      </c>
      <c r="S1376">
        <v>0.23836360000000001</v>
      </c>
    </row>
    <row r="1377" spans="1:19">
      <c r="A1377" s="12">
        <v>41129</v>
      </c>
      <c r="B1377" s="14">
        <v>19</v>
      </c>
      <c r="C1377" t="s">
        <v>54</v>
      </c>
      <c r="D1377" t="s">
        <v>57</v>
      </c>
      <c r="E1377" t="str">
        <f t="shared" si="21"/>
        <v>4112919Average Per Premise50% Cycling</v>
      </c>
      <c r="F1377">
        <v>2.3885149999999999</v>
      </c>
      <c r="G1377">
        <v>2.4579789999999999</v>
      </c>
      <c r="H1377">
        <v>2.318889</v>
      </c>
      <c r="I1377">
        <v>76.246480000000005</v>
      </c>
      <c r="J1377">
        <v>-0.1396734</v>
      </c>
      <c r="K1377">
        <v>-1.6113499999999999E-2</v>
      </c>
      <c r="L1377">
        <v>6.9463700000000003E-2</v>
      </c>
      <c r="M1377">
        <v>0.15504090000000001</v>
      </c>
      <c r="N1377">
        <v>0.27860079999999998</v>
      </c>
      <c r="O1377">
        <v>-0.27876269999999997</v>
      </c>
      <c r="P1377">
        <v>-0.1552028</v>
      </c>
      <c r="Q1377">
        <v>-6.9625599999999996E-2</v>
      </c>
      <c r="R1377">
        <v>1.59516E-2</v>
      </c>
      <c r="S1377">
        <v>0.13951150000000001</v>
      </c>
    </row>
    <row r="1378" spans="1:19">
      <c r="A1378" s="12">
        <v>41129</v>
      </c>
      <c r="B1378" s="14">
        <v>19</v>
      </c>
      <c r="C1378" t="s">
        <v>54</v>
      </c>
      <c r="D1378" t="s">
        <v>52</v>
      </c>
      <c r="E1378" t="str">
        <f t="shared" si="21"/>
        <v>4112919Average Per PremiseAll</v>
      </c>
      <c r="F1378">
        <v>2.1821030000000001</v>
      </c>
      <c r="G1378">
        <v>2.221339</v>
      </c>
      <c r="H1378">
        <v>2.177648</v>
      </c>
      <c r="I1378">
        <v>76.189030000000002</v>
      </c>
      <c r="J1378">
        <v>-0.1571224</v>
      </c>
      <c r="K1378">
        <v>-4.1112299999999997E-2</v>
      </c>
      <c r="L1378">
        <v>3.9235899999999997E-2</v>
      </c>
      <c r="M1378">
        <v>0.1195841</v>
      </c>
      <c r="N1378">
        <v>0.2355942</v>
      </c>
      <c r="O1378">
        <v>-0.20081350000000001</v>
      </c>
      <c r="P1378">
        <v>-8.4803400000000001E-2</v>
      </c>
      <c r="Q1378">
        <v>-4.4552000000000003E-3</v>
      </c>
      <c r="R1378">
        <v>7.5893000000000002E-2</v>
      </c>
      <c r="S1378">
        <v>0.19190309999999999</v>
      </c>
    </row>
    <row r="1379" spans="1:19">
      <c r="A1379" s="12">
        <v>41129</v>
      </c>
      <c r="B1379" s="14">
        <v>19</v>
      </c>
      <c r="C1379" t="s">
        <v>56</v>
      </c>
      <c r="D1379" t="s">
        <v>58</v>
      </c>
      <c r="E1379" t="str">
        <f t="shared" si="21"/>
        <v>4112919Average Per Ton100% Cycling</v>
      </c>
      <c r="F1379">
        <v>0.4670166</v>
      </c>
      <c r="G1379">
        <v>0.46992050000000002</v>
      </c>
      <c r="H1379">
        <v>0.47947719999999999</v>
      </c>
      <c r="I1379">
        <v>76.138080000000002</v>
      </c>
      <c r="J1379">
        <v>-0.18212220000000001</v>
      </c>
      <c r="K1379">
        <v>-7.2807300000000005E-2</v>
      </c>
      <c r="L1379">
        <v>2.9039000000000001E-3</v>
      </c>
      <c r="M1379">
        <v>7.8615099999999993E-2</v>
      </c>
      <c r="N1379">
        <v>0.18793000000000001</v>
      </c>
      <c r="O1379">
        <v>-0.17256550000000001</v>
      </c>
      <c r="P1379">
        <v>-6.3250600000000004E-2</v>
      </c>
      <c r="Q1379">
        <v>1.24606E-2</v>
      </c>
      <c r="R1379">
        <v>8.8171799999999995E-2</v>
      </c>
      <c r="S1379">
        <v>0.19748669999999999</v>
      </c>
    </row>
    <row r="1380" spans="1:19">
      <c r="A1380" s="12">
        <v>41129</v>
      </c>
      <c r="B1380" s="14">
        <v>19</v>
      </c>
      <c r="C1380" t="s">
        <v>56</v>
      </c>
      <c r="D1380" t="s">
        <v>57</v>
      </c>
      <c r="E1380" t="str">
        <f t="shared" si="21"/>
        <v>4112919Average Per Ton50% Cycling</v>
      </c>
      <c r="F1380">
        <v>0.59078960000000003</v>
      </c>
      <c r="G1380">
        <v>0.60797120000000004</v>
      </c>
      <c r="H1380">
        <v>0.57356799999999997</v>
      </c>
      <c r="I1380">
        <v>76.246480000000005</v>
      </c>
      <c r="J1380">
        <v>-0.1919555</v>
      </c>
      <c r="K1380">
        <v>-6.8395600000000001E-2</v>
      </c>
      <c r="L1380">
        <v>1.7181600000000002E-2</v>
      </c>
      <c r="M1380">
        <v>0.1027588</v>
      </c>
      <c r="N1380">
        <v>0.22631870000000001</v>
      </c>
      <c r="O1380">
        <v>-0.2263587</v>
      </c>
      <c r="P1380">
        <v>-0.1027988</v>
      </c>
      <c r="Q1380">
        <v>-1.72216E-2</v>
      </c>
      <c r="R1380">
        <v>6.8355600000000002E-2</v>
      </c>
      <c r="S1380">
        <v>0.19191549999999999</v>
      </c>
    </row>
    <row r="1381" spans="1:19">
      <c r="A1381" s="12">
        <v>41129</v>
      </c>
      <c r="B1381" s="14">
        <v>19</v>
      </c>
      <c r="C1381" t="s">
        <v>56</v>
      </c>
      <c r="D1381" t="s">
        <v>52</v>
      </c>
      <c r="E1381" t="str">
        <f t="shared" si="21"/>
        <v>4112919Average Per TonAll</v>
      </c>
      <c r="F1381">
        <v>0.52518989999999999</v>
      </c>
      <c r="G1381">
        <v>0.53480430000000001</v>
      </c>
      <c r="H1381">
        <v>0.5236999</v>
      </c>
      <c r="I1381">
        <v>76.189030000000002</v>
      </c>
      <c r="J1381">
        <v>-0.18674389999999999</v>
      </c>
      <c r="K1381">
        <v>-7.0733799999999999E-2</v>
      </c>
      <c r="L1381">
        <v>9.6144000000000004E-3</v>
      </c>
      <c r="M1381">
        <v>8.9962600000000004E-2</v>
      </c>
      <c r="N1381">
        <v>0.20597270000000001</v>
      </c>
      <c r="O1381">
        <v>-0.1978483</v>
      </c>
      <c r="P1381">
        <v>-8.1838300000000003E-2</v>
      </c>
      <c r="Q1381">
        <v>-1.49E-3</v>
      </c>
      <c r="R1381">
        <v>7.8858200000000003E-2</v>
      </c>
      <c r="S1381">
        <v>0.19486819999999999</v>
      </c>
    </row>
    <row r="1382" spans="1:19">
      <c r="A1382" s="12">
        <v>41129</v>
      </c>
      <c r="B1382" s="14">
        <v>20</v>
      </c>
      <c r="C1382" t="s">
        <v>63</v>
      </c>
      <c r="D1382" t="s">
        <v>58</v>
      </c>
      <c r="E1382" t="str">
        <f t="shared" si="21"/>
        <v>4112920Aggregate100% Cycling</v>
      </c>
      <c r="F1382">
        <v>22.68488</v>
      </c>
      <c r="G1382">
        <v>22.19201</v>
      </c>
      <c r="H1382">
        <v>22.643319999999999</v>
      </c>
      <c r="I1382">
        <v>72.270300000000006</v>
      </c>
      <c r="J1382">
        <v>-2.471419</v>
      </c>
      <c r="K1382">
        <v>-1.302476</v>
      </c>
      <c r="L1382">
        <v>-0.492869</v>
      </c>
      <c r="M1382">
        <v>0.3167374</v>
      </c>
      <c r="N1382">
        <v>1.4856799999999999</v>
      </c>
      <c r="O1382">
        <v>-2.0201030000000002</v>
      </c>
      <c r="P1382">
        <v>-0.85115969999999996</v>
      </c>
      <c r="Q1382">
        <v>-4.1553199999999998E-2</v>
      </c>
      <c r="R1382">
        <v>0.76805319999999999</v>
      </c>
      <c r="S1382">
        <v>1.9369959999999999</v>
      </c>
    </row>
    <row r="1383" spans="1:19">
      <c r="A1383" s="12">
        <v>41129</v>
      </c>
      <c r="B1383" s="14">
        <v>20</v>
      </c>
      <c r="C1383" t="s">
        <v>63</v>
      </c>
      <c r="D1383" t="s">
        <v>57</v>
      </c>
      <c r="E1383" t="str">
        <f t="shared" si="21"/>
        <v>4112920Aggregate50% Cycling</v>
      </c>
      <c r="F1383">
        <v>23.696400000000001</v>
      </c>
      <c r="G1383">
        <v>24.958390000000001</v>
      </c>
      <c r="H1383">
        <v>23.54607</v>
      </c>
      <c r="I1383">
        <v>72.259200000000007</v>
      </c>
      <c r="J1383">
        <v>-0.82595220000000003</v>
      </c>
      <c r="K1383">
        <v>0.40761950000000002</v>
      </c>
      <c r="L1383">
        <v>1.2619880000000001</v>
      </c>
      <c r="M1383">
        <v>2.1163560000000001</v>
      </c>
      <c r="N1383">
        <v>3.3499270000000001</v>
      </c>
      <c r="O1383">
        <v>-2.2382710000000001</v>
      </c>
      <c r="P1383">
        <v>-1.004699</v>
      </c>
      <c r="Q1383">
        <v>-0.15033150000000001</v>
      </c>
      <c r="R1383">
        <v>0.70403649999999995</v>
      </c>
      <c r="S1383">
        <v>1.937608</v>
      </c>
    </row>
    <row r="1384" spans="1:19">
      <c r="A1384" s="12">
        <v>41129</v>
      </c>
      <c r="B1384" s="14">
        <v>20</v>
      </c>
      <c r="C1384" t="s">
        <v>63</v>
      </c>
      <c r="D1384" t="s">
        <v>52</v>
      </c>
      <c r="E1384" t="str">
        <f t="shared" si="21"/>
        <v>4112920AggregateAll</v>
      </c>
      <c r="F1384">
        <v>46.41733</v>
      </c>
      <c r="G1384">
        <v>47.201999999999998</v>
      </c>
      <c r="H1384">
        <v>46.224400000000003</v>
      </c>
      <c r="I1384">
        <v>72.265090000000001</v>
      </c>
      <c r="J1384">
        <v>-3.2851599999999999</v>
      </c>
      <c r="K1384">
        <v>-0.88067200000000001</v>
      </c>
      <c r="L1384">
        <v>0.78466899999999995</v>
      </c>
      <c r="M1384">
        <v>2.4500099999999998</v>
      </c>
      <c r="N1384">
        <v>4.8544980000000004</v>
      </c>
      <c r="O1384">
        <v>-4.2627629999999996</v>
      </c>
      <c r="P1384">
        <v>-1.8582749999999999</v>
      </c>
      <c r="Q1384">
        <v>-0.19293370000000001</v>
      </c>
      <c r="R1384">
        <v>1.472407</v>
      </c>
      <c r="S1384">
        <v>3.8768950000000002</v>
      </c>
    </row>
    <row r="1385" spans="1:19">
      <c r="A1385" s="12">
        <v>41129</v>
      </c>
      <c r="B1385" s="14">
        <v>20</v>
      </c>
      <c r="C1385" t="s">
        <v>55</v>
      </c>
      <c r="D1385" t="s">
        <v>58</v>
      </c>
      <c r="E1385" t="str">
        <f t="shared" si="21"/>
        <v>4112920Average Per Device100% Cycling</v>
      </c>
      <c r="F1385">
        <v>1.5644469999999999</v>
      </c>
      <c r="G1385">
        <v>1.530457</v>
      </c>
      <c r="H1385">
        <v>1.5615810000000001</v>
      </c>
      <c r="I1385">
        <v>72.270300000000006</v>
      </c>
      <c r="J1385">
        <v>-0.1955046</v>
      </c>
      <c r="K1385">
        <v>-0.10008069999999999</v>
      </c>
      <c r="L1385">
        <v>-3.3990399999999997E-2</v>
      </c>
      <c r="M1385">
        <v>3.2099900000000001E-2</v>
      </c>
      <c r="N1385">
        <v>0.1275239</v>
      </c>
      <c r="O1385">
        <v>-0.1643799</v>
      </c>
      <c r="P1385">
        <v>-6.8956000000000003E-2</v>
      </c>
      <c r="Q1385">
        <v>-2.8657000000000001E-3</v>
      </c>
      <c r="R1385">
        <v>6.3224699999999995E-2</v>
      </c>
      <c r="S1385">
        <v>0.1586486</v>
      </c>
    </row>
    <row r="1386" spans="1:19">
      <c r="A1386" s="12">
        <v>41129</v>
      </c>
      <c r="B1386" s="14">
        <v>20</v>
      </c>
      <c r="C1386" t="s">
        <v>55</v>
      </c>
      <c r="D1386" t="s">
        <v>57</v>
      </c>
      <c r="E1386" t="str">
        <f t="shared" si="21"/>
        <v>4112920Average Per Device50% Cycling</v>
      </c>
      <c r="F1386">
        <v>1.9052739999999999</v>
      </c>
      <c r="G1386">
        <v>2.0067430000000002</v>
      </c>
      <c r="H1386">
        <v>1.893187</v>
      </c>
      <c r="I1386">
        <v>72.259200000000007</v>
      </c>
      <c r="J1386">
        <v>-9.4068299999999994E-2</v>
      </c>
      <c r="K1386">
        <v>2.1456300000000001E-2</v>
      </c>
      <c r="L1386">
        <v>0.1014683</v>
      </c>
      <c r="M1386">
        <v>0.18148030000000001</v>
      </c>
      <c r="N1386">
        <v>0.29700490000000002</v>
      </c>
      <c r="O1386">
        <v>-0.2076238</v>
      </c>
      <c r="P1386">
        <v>-9.2099200000000006E-2</v>
      </c>
      <c r="Q1386">
        <v>-1.2087199999999999E-2</v>
      </c>
      <c r="R1386">
        <v>6.7924799999999994E-2</v>
      </c>
      <c r="S1386">
        <v>0.18344940000000001</v>
      </c>
    </row>
    <row r="1387" spans="1:19">
      <c r="A1387" s="12">
        <v>41129</v>
      </c>
      <c r="B1387" s="14">
        <v>20</v>
      </c>
      <c r="C1387" t="s">
        <v>55</v>
      </c>
      <c r="D1387" t="s">
        <v>52</v>
      </c>
      <c r="E1387" t="str">
        <f t="shared" si="21"/>
        <v>4112920Average Per DeviceAll</v>
      </c>
      <c r="F1387">
        <v>1.7246360000000001</v>
      </c>
      <c r="G1387">
        <v>1.754311</v>
      </c>
      <c r="H1387">
        <v>1.717436</v>
      </c>
      <c r="I1387">
        <v>72.265090000000001</v>
      </c>
      <c r="J1387">
        <v>-0.1478295</v>
      </c>
      <c r="K1387">
        <v>-4.2958299999999998E-2</v>
      </c>
      <c r="L1387">
        <v>2.9675199999999999E-2</v>
      </c>
      <c r="M1387">
        <v>0.1023087</v>
      </c>
      <c r="N1387">
        <v>0.20718</v>
      </c>
      <c r="O1387">
        <v>-0.18470449999999999</v>
      </c>
      <c r="P1387">
        <v>-7.9833299999999996E-2</v>
      </c>
      <c r="Q1387">
        <v>-7.1998000000000001E-3</v>
      </c>
      <c r="R1387">
        <v>6.5433699999999997E-2</v>
      </c>
      <c r="S1387">
        <v>0.17030490000000001</v>
      </c>
    </row>
    <row r="1388" spans="1:19">
      <c r="A1388" s="12">
        <v>41129</v>
      </c>
      <c r="B1388" s="14">
        <v>20</v>
      </c>
      <c r="C1388" t="s">
        <v>54</v>
      </c>
      <c r="D1388" t="s">
        <v>58</v>
      </c>
      <c r="E1388" t="str">
        <f t="shared" si="21"/>
        <v>4112920Average Per Premise100% Cycling</v>
      </c>
      <c r="F1388">
        <v>1.8518269999999999</v>
      </c>
      <c r="G1388">
        <v>1.811593</v>
      </c>
      <c r="H1388">
        <v>1.8484350000000001</v>
      </c>
      <c r="I1388">
        <v>72.270300000000006</v>
      </c>
      <c r="J1388">
        <v>-0.2017485</v>
      </c>
      <c r="K1388">
        <v>-0.1063245</v>
      </c>
      <c r="L1388">
        <v>-4.0234199999999998E-2</v>
      </c>
      <c r="M1388">
        <v>2.58561E-2</v>
      </c>
      <c r="N1388">
        <v>0.12128</v>
      </c>
      <c r="O1388">
        <v>-0.16490640000000001</v>
      </c>
      <c r="P1388">
        <v>-6.94824E-2</v>
      </c>
      <c r="Q1388">
        <v>-3.3920999999999999E-3</v>
      </c>
      <c r="R1388">
        <v>6.2698199999999996E-2</v>
      </c>
      <c r="S1388">
        <v>0.15812219999999999</v>
      </c>
    </row>
    <row r="1389" spans="1:19">
      <c r="A1389" s="12">
        <v>41129</v>
      </c>
      <c r="B1389" s="14">
        <v>20</v>
      </c>
      <c r="C1389" t="s">
        <v>54</v>
      </c>
      <c r="D1389" t="s">
        <v>57</v>
      </c>
      <c r="E1389" t="str">
        <f t="shared" si="21"/>
        <v>4112920Average Per Premise50% Cycling</v>
      </c>
      <c r="F1389">
        <v>2.219179</v>
      </c>
      <c r="G1389">
        <v>2.3373650000000001</v>
      </c>
      <c r="H1389">
        <v>2.205101</v>
      </c>
      <c r="I1389">
        <v>72.259200000000007</v>
      </c>
      <c r="J1389">
        <v>-7.7350799999999997E-2</v>
      </c>
      <c r="K1389">
        <v>3.8173800000000001E-2</v>
      </c>
      <c r="L1389">
        <v>0.11818579999999999</v>
      </c>
      <c r="M1389">
        <v>0.19819780000000001</v>
      </c>
      <c r="N1389">
        <v>0.31372230000000001</v>
      </c>
      <c r="O1389">
        <v>-0.2096152</v>
      </c>
      <c r="P1389">
        <v>-9.4090599999999996E-2</v>
      </c>
      <c r="Q1389">
        <v>-1.40786E-2</v>
      </c>
      <c r="R1389">
        <v>6.5933400000000003E-2</v>
      </c>
      <c r="S1389">
        <v>0.18145800000000001</v>
      </c>
    </row>
    <row r="1390" spans="1:19">
      <c r="A1390" s="12">
        <v>41129</v>
      </c>
      <c r="B1390" s="14">
        <v>20</v>
      </c>
      <c r="C1390" t="s">
        <v>54</v>
      </c>
      <c r="D1390" t="s">
        <v>52</v>
      </c>
      <c r="E1390" t="str">
        <f t="shared" si="21"/>
        <v>4112920Average Per PremiseAll</v>
      </c>
      <c r="F1390">
        <v>2.0244819999999999</v>
      </c>
      <c r="G1390">
        <v>2.0587059999999999</v>
      </c>
      <c r="H1390">
        <v>2.0160680000000002</v>
      </c>
      <c r="I1390">
        <v>72.265090000000001</v>
      </c>
      <c r="J1390">
        <v>-0.14328160000000001</v>
      </c>
      <c r="K1390">
        <v>-3.8410300000000001E-2</v>
      </c>
      <c r="L1390">
        <v>3.4223200000000002E-2</v>
      </c>
      <c r="M1390">
        <v>0.1068567</v>
      </c>
      <c r="N1390">
        <v>0.2117279</v>
      </c>
      <c r="O1390">
        <v>-0.18591949999999999</v>
      </c>
      <c r="P1390">
        <v>-8.1048300000000004E-2</v>
      </c>
      <c r="Q1390">
        <v>-8.4148000000000001E-3</v>
      </c>
      <c r="R1390">
        <v>6.4218700000000004E-2</v>
      </c>
      <c r="S1390">
        <v>0.16908999999999999</v>
      </c>
    </row>
    <row r="1391" spans="1:19">
      <c r="A1391" s="12">
        <v>41129</v>
      </c>
      <c r="B1391" s="14">
        <v>20</v>
      </c>
      <c r="C1391" t="s">
        <v>56</v>
      </c>
      <c r="D1391" t="s">
        <v>58</v>
      </c>
      <c r="E1391" t="str">
        <f t="shared" si="21"/>
        <v>4112920Average Per Ton100% Cycling</v>
      </c>
      <c r="F1391">
        <v>0.43262060000000002</v>
      </c>
      <c r="G1391">
        <v>0.42322110000000002</v>
      </c>
      <c r="H1391">
        <v>0.43182809999999999</v>
      </c>
      <c r="I1391">
        <v>72.270300000000006</v>
      </c>
      <c r="J1391">
        <v>-0.1709137</v>
      </c>
      <c r="K1391">
        <v>-7.5489799999999996E-2</v>
      </c>
      <c r="L1391">
        <v>-9.3994999999999999E-3</v>
      </c>
      <c r="M1391">
        <v>5.66908E-2</v>
      </c>
      <c r="N1391">
        <v>0.15211479999999999</v>
      </c>
      <c r="O1391">
        <v>-0.1623067</v>
      </c>
      <c r="P1391">
        <v>-6.6882800000000006E-2</v>
      </c>
      <c r="Q1391">
        <v>-7.9250000000000002E-4</v>
      </c>
      <c r="R1391">
        <v>6.5297800000000003E-2</v>
      </c>
      <c r="S1391">
        <v>0.1607218</v>
      </c>
    </row>
    <row r="1392" spans="1:19">
      <c r="A1392" s="12">
        <v>41129</v>
      </c>
      <c r="B1392" s="14">
        <v>20</v>
      </c>
      <c r="C1392" t="s">
        <v>56</v>
      </c>
      <c r="D1392" t="s">
        <v>57</v>
      </c>
      <c r="E1392" t="str">
        <f t="shared" si="21"/>
        <v>4112920Average Per Ton50% Cycling</v>
      </c>
      <c r="F1392">
        <v>0.54890510000000003</v>
      </c>
      <c r="G1392">
        <v>0.57813789999999998</v>
      </c>
      <c r="H1392">
        <v>0.54542279999999999</v>
      </c>
      <c r="I1392">
        <v>72.259200000000007</v>
      </c>
      <c r="J1392">
        <v>-0.1663038</v>
      </c>
      <c r="K1392">
        <v>-5.0779199999999997E-2</v>
      </c>
      <c r="L1392">
        <v>2.92327E-2</v>
      </c>
      <c r="M1392">
        <v>0.1092447</v>
      </c>
      <c r="N1392">
        <v>0.22476930000000001</v>
      </c>
      <c r="O1392">
        <v>-0.1990189</v>
      </c>
      <c r="P1392">
        <v>-8.3494299999999994E-2</v>
      </c>
      <c r="Q1392">
        <v>-3.4822999999999998E-3</v>
      </c>
      <c r="R1392">
        <v>7.6529600000000003E-2</v>
      </c>
      <c r="S1392">
        <v>0.19205420000000001</v>
      </c>
    </row>
    <row r="1393" spans="1:19">
      <c r="A1393" s="12">
        <v>41129</v>
      </c>
      <c r="B1393" s="14">
        <v>20</v>
      </c>
      <c r="C1393" t="s">
        <v>56</v>
      </c>
      <c r="D1393" t="s">
        <v>52</v>
      </c>
      <c r="E1393" t="str">
        <f t="shared" si="21"/>
        <v>4112920Average Per TonAll</v>
      </c>
      <c r="F1393">
        <v>0.48727429999999999</v>
      </c>
      <c r="G1393">
        <v>0.49603199999999997</v>
      </c>
      <c r="H1393">
        <v>0.48521760000000003</v>
      </c>
      <c r="I1393">
        <v>72.265090000000001</v>
      </c>
      <c r="J1393">
        <v>-0.16874710000000001</v>
      </c>
      <c r="K1393">
        <v>-6.3875799999999996E-2</v>
      </c>
      <c r="L1393">
        <v>8.7577000000000002E-3</v>
      </c>
      <c r="M1393">
        <v>8.1391199999999997E-2</v>
      </c>
      <c r="N1393">
        <v>0.18626239999999999</v>
      </c>
      <c r="O1393">
        <v>-0.17956150000000001</v>
      </c>
      <c r="P1393">
        <v>-7.4690199999999998E-2</v>
      </c>
      <c r="Q1393">
        <v>-2.0566999999999998E-3</v>
      </c>
      <c r="R1393">
        <v>7.0576799999999995E-2</v>
      </c>
      <c r="S1393">
        <v>0.17544799999999999</v>
      </c>
    </row>
    <row r="1394" spans="1:19">
      <c r="A1394" s="12">
        <v>41129</v>
      </c>
      <c r="B1394" s="14">
        <v>21</v>
      </c>
      <c r="C1394" t="s">
        <v>63</v>
      </c>
      <c r="D1394" t="s">
        <v>58</v>
      </c>
      <c r="E1394" t="str">
        <f t="shared" si="21"/>
        <v>4112921Aggregate100% Cycling</v>
      </c>
      <c r="F1394">
        <v>23.410530000000001</v>
      </c>
      <c r="G1394">
        <v>22.321670000000001</v>
      </c>
      <c r="H1394">
        <v>22.77562</v>
      </c>
      <c r="I1394">
        <v>71.708209999999994</v>
      </c>
      <c r="J1394">
        <v>-2.9979399999999998</v>
      </c>
      <c r="K1394">
        <v>-1.870036</v>
      </c>
      <c r="L1394" s="1">
        <v>-1.088854</v>
      </c>
      <c r="M1394" s="1">
        <v>-0.30767099999999997</v>
      </c>
      <c r="N1394">
        <v>0.82023270000000004</v>
      </c>
      <c r="O1394">
        <v>-2.543987</v>
      </c>
      <c r="P1394">
        <v>-1.416083</v>
      </c>
      <c r="Q1394">
        <v>-0.63490060000000004</v>
      </c>
      <c r="R1394">
        <v>0.1462821</v>
      </c>
      <c r="S1394">
        <v>1.274186</v>
      </c>
    </row>
    <row r="1395" spans="1:19">
      <c r="A1395" s="12">
        <v>41129</v>
      </c>
      <c r="B1395" s="14">
        <v>21</v>
      </c>
      <c r="C1395" t="s">
        <v>63</v>
      </c>
      <c r="D1395" t="s">
        <v>57</v>
      </c>
      <c r="E1395" t="str">
        <f t="shared" si="21"/>
        <v>4112921Aggregate50% Cycling</v>
      </c>
      <c r="F1395">
        <v>23.977789999999999</v>
      </c>
      <c r="G1395">
        <v>22.820650000000001</v>
      </c>
      <c r="H1395">
        <v>21.52929</v>
      </c>
      <c r="I1395">
        <v>71.908619999999999</v>
      </c>
      <c r="J1395">
        <v>-3.1160139999999998</v>
      </c>
      <c r="K1395">
        <v>-1.9587000000000001</v>
      </c>
      <c r="L1395" s="1">
        <v>-1.1571480000000001</v>
      </c>
      <c r="M1395" s="1">
        <v>-0.35559540000000001</v>
      </c>
      <c r="N1395">
        <v>0.80171870000000001</v>
      </c>
      <c r="O1395">
        <v>-4.4073650000000004</v>
      </c>
      <c r="P1395">
        <v>-3.250051</v>
      </c>
      <c r="Q1395">
        <v>-2.448499</v>
      </c>
      <c r="R1395">
        <v>-1.6469469999999999</v>
      </c>
      <c r="S1395">
        <v>-0.48963250000000003</v>
      </c>
    </row>
    <row r="1396" spans="1:19">
      <c r="A1396" s="12">
        <v>41129</v>
      </c>
      <c r="B1396" s="14">
        <v>21</v>
      </c>
      <c r="C1396" t="s">
        <v>63</v>
      </c>
      <c r="D1396" t="s">
        <v>52</v>
      </c>
      <c r="E1396" t="str">
        <f t="shared" si="21"/>
        <v>4112921AggregateAll</v>
      </c>
      <c r="F1396">
        <v>47.421149999999997</v>
      </c>
      <c r="G1396">
        <v>45.17324</v>
      </c>
      <c r="H1396">
        <v>44.320329999999998</v>
      </c>
      <c r="I1396">
        <v>71.802400000000006</v>
      </c>
      <c r="J1396">
        <v>-6.118576</v>
      </c>
      <c r="K1396">
        <v>-3.8317570000000001</v>
      </c>
      <c r="L1396" s="1">
        <v>-2.2479140000000002</v>
      </c>
      <c r="M1396" s="1">
        <v>-0.66406989999999999</v>
      </c>
      <c r="N1396">
        <v>1.622749</v>
      </c>
      <c r="O1396">
        <v>-6.9714830000000001</v>
      </c>
      <c r="P1396">
        <v>-4.6846639999999997</v>
      </c>
      <c r="Q1396">
        <v>-3.1008200000000001</v>
      </c>
      <c r="R1396">
        <v>-1.5169760000000001</v>
      </c>
      <c r="S1396">
        <v>0.76984220000000003</v>
      </c>
    </row>
    <row r="1397" spans="1:19">
      <c r="A1397" s="12">
        <v>41129</v>
      </c>
      <c r="B1397" s="14">
        <v>21</v>
      </c>
      <c r="C1397" t="s">
        <v>55</v>
      </c>
      <c r="D1397" t="s">
        <v>58</v>
      </c>
      <c r="E1397" t="str">
        <f t="shared" si="21"/>
        <v>4112921Average Per Device100% Cycling</v>
      </c>
      <c r="F1397">
        <v>1.6144909999999999</v>
      </c>
      <c r="G1397">
        <v>1.539399</v>
      </c>
      <c r="H1397">
        <v>1.5707059999999999</v>
      </c>
      <c r="I1397">
        <v>71.708209999999994</v>
      </c>
      <c r="J1397">
        <v>-0.2309359</v>
      </c>
      <c r="K1397">
        <v>-0.13886209999999999</v>
      </c>
      <c r="L1397" s="1">
        <v>-7.5092099999999995E-2</v>
      </c>
      <c r="M1397" s="1">
        <v>-1.13221E-2</v>
      </c>
      <c r="N1397">
        <v>8.0751699999999996E-2</v>
      </c>
      <c r="O1397">
        <v>-0.19962920000000001</v>
      </c>
      <c r="P1397">
        <v>-0.1075555</v>
      </c>
      <c r="Q1397">
        <v>-4.3785499999999998E-2</v>
      </c>
      <c r="R1397">
        <v>1.9984600000000002E-2</v>
      </c>
      <c r="S1397">
        <v>0.1120583</v>
      </c>
    </row>
    <row r="1398" spans="1:19">
      <c r="A1398" s="12">
        <v>41129</v>
      </c>
      <c r="B1398" s="14">
        <v>21</v>
      </c>
      <c r="C1398" t="s">
        <v>55</v>
      </c>
      <c r="D1398" t="s">
        <v>57</v>
      </c>
      <c r="E1398" t="str">
        <f t="shared" si="21"/>
        <v>4112921Average Per Device50% Cycling</v>
      </c>
      <c r="F1398">
        <v>1.9278999999999999</v>
      </c>
      <c r="G1398">
        <v>1.8348610000000001</v>
      </c>
      <c r="H1398">
        <v>1.7310319999999999</v>
      </c>
      <c r="I1398">
        <v>71.908619999999999</v>
      </c>
      <c r="J1398">
        <v>-0.2764876</v>
      </c>
      <c r="K1398">
        <v>-0.16810459999999999</v>
      </c>
      <c r="L1398" s="1">
        <v>-9.3038800000000005E-2</v>
      </c>
      <c r="M1398" s="1">
        <v>-1.7972999999999999E-2</v>
      </c>
      <c r="N1398">
        <v>9.0410000000000004E-2</v>
      </c>
      <c r="O1398">
        <v>-0.38031670000000001</v>
      </c>
      <c r="P1398">
        <v>-0.2719337</v>
      </c>
      <c r="Q1398">
        <v>-0.19686790000000001</v>
      </c>
      <c r="R1398">
        <v>-0.1218022</v>
      </c>
      <c r="S1398">
        <v>-1.34191E-2</v>
      </c>
    </row>
    <row r="1399" spans="1:19">
      <c r="A1399" s="12">
        <v>41129</v>
      </c>
      <c r="B1399" s="14">
        <v>21</v>
      </c>
      <c r="C1399" t="s">
        <v>55</v>
      </c>
      <c r="D1399" t="s">
        <v>52</v>
      </c>
      <c r="E1399" t="str">
        <f t="shared" si="21"/>
        <v>4112921Average Per DeviceAll</v>
      </c>
      <c r="F1399">
        <v>1.7617929999999999</v>
      </c>
      <c r="G1399">
        <v>1.678266</v>
      </c>
      <c r="H1399">
        <v>1.6460589999999999</v>
      </c>
      <c r="I1399">
        <v>71.802400000000006</v>
      </c>
      <c r="J1399">
        <v>-0.25234519999999999</v>
      </c>
      <c r="K1399">
        <v>-0.15260609999999999</v>
      </c>
      <c r="L1399" s="1">
        <v>-8.3527000000000004E-2</v>
      </c>
      <c r="M1399" s="1">
        <v>-1.4448000000000001E-2</v>
      </c>
      <c r="N1399">
        <v>8.5291099999999995E-2</v>
      </c>
      <c r="O1399">
        <v>-0.28455239999999998</v>
      </c>
      <c r="P1399">
        <v>-0.18481320000000001</v>
      </c>
      <c r="Q1399">
        <v>-0.1157342</v>
      </c>
      <c r="R1399">
        <v>-4.6655200000000001E-2</v>
      </c>
      <c r="S1399">
        <v>5.3083900000000003E-2</v>
      </c>
    </row>
    <row r="1400" spans="1:19">
      <c r="A1400" s="12">
        <v>41129</v>
      </c>
      <c r="B1400" s="14">
        <v>21</v>
      </c>
      <c r="C1400" t="s">
        <v>54</v>
      </c>
      <c r="D1400" t="s">
        <v>58</v>
      </c>
      <c r="E1400" t="str">
        <f t="shared" si="21"/>
        <v>4112921Average Per Premise100% Cycling</v>
      </c>
      <c r="F1400">
        <v>1.911063</v>
      </c>
      <c r="G1400">
        <v>1.8221769999999999</v>
      </c>
      <c r="H1400">
        <v>1.859235</v>
      </c>
      <c r="I1400">
        <v>71.708209999999994</v>
      </c>
      <c r="J1400">
        <v>-0.2447298</v>
      </c>
      <c r="K1400">
        <v>-0.15265599999999999</v>
      </c>
      <c r="L1400" s="1">
        <v>-8.8886000000000007E-2</v>
      </c>
      <c r="M1400" s="1">
        <v>-2.5115999999999999E-2</v>
      </c>
      <c r="N1400">
        <v>6.6957799999999998E-2</v>
      </c>
      <c r="O1400">
        <v>-0.20767240000000001</v>
      </c>
      <c r="P1400">
        <v>-0.1155986</v>
      </c>
      <c r="Q1400">
        <v>-5.1828600000000002E-2</v>
      </c>
      <c r="R1400">
        <v>1.19414E-2</v>
      </c>
      <c r="S1400">
        <v>0.1040152</v>
      </c>
    </row>
    <row r="1401" spans="1:19">
      <c r="A1401" s="12">
        <v>41129</v>
      </c>
      <c r="B1401" s="14">
        <v>21</v>
      </c>
      <c r="C1401" t="s">
        <v>54</v>
      </c>
      <c r="D1401" t="s">
        <v>57</v>
      </c>
      <c r="E1401" t="str">
        <f t="shared" si="21"/>
        <v>4112921Average Per Premise50% Cycling</v>
      </c>
      <c r="F1401">
        <v>2.2455319999999999</v>
      </c>
      <c r="G1401">
        <v>2.137165</v>
      </c>
      <c r="H1401">
        <v>2.016229</v>
      </c>
      <c r="I1401">
        <v>71.908619999999999</v>
      </c>
      <c r="J1401">
        <v>-0.29181620000000003</v>
      </c>
      <c r="K1401">
        <v>-0.18343319999999999</v>
      </c>
      <c r="L1401" s="1">
        <v>-0.1083674</v>
      </c>
      <c r="M1401" s="1">
        <v>-3.3301699999999997E-2</v>
      </c>
      <c r="N1401">
        <v>7.5081400000000006E-2</v>
      </c>
      <c r="O1401">
        <v>-0.4127519</v>
      </c>
      <c r="P1401">
        <v>-0.3043689</v>
      </c>
      <c r="Q1401">
        <v>-0.22930310000000001</v>
      </c>
      <c r="R1401">
        <v>-0.1542374</v>
      </c>
      <c r="S1401">
        <v>-4.5854300000000001E-2</v>
      </c>
    </row>
    <row r="1402" spans="1:19">
      <c r="A1402" s="12">
        <v>41129</v>
      </c>
      <c r="B1402" s="14">
        <v>21</v>
      </c>
      <c r="C1402" t="s">
        <v>54</v>
      </c>
      <c r="D1402" t="s">
        <v>52</v>
      </c>
      <c r="E1402" t="str">
        <f t="shared" si="21"/>
        <v>4112921Average Per PremiseAll</v>
      </c>
      <c r="F1402">
        <v>2.0682640000000001</v>
      </c>
      <c r="G1402">
        <v>1.970221</v>
      </c>
      <c r="H1402">
        <v>1.933022</v>
      </c>
      <c r="I1402">
        <v>71.802400000000006</v>
      </c>
      <c r="J1402">
        <v>-0.2668604</v>
      </c>
      <c r="K1402">
        <v>-0.1671213</v>
      </c>
      <c r="L1402" s="1">
        <v>-9.8042299999999999E-2</v>
      </c>
      <c r="M1402" s="1">
        <v>-2.8963300000000001E-2</v>
      </c>
      <c r="N1402">
        <v>7.0775900000000003E-2</v>
      </c>
      <c r="O1402">
        <v>-0.30405979999999999</v>
      </c>
      <c r="P1402">
        <v>-0.20432069999999999</v>
      </c>
      <c r="Q1402">
        <v>-0.13524159999999999</v>
      </c>
      <c r="R1402">
        <v>-6.6162600000000002E-2</v>
      </c>
      <c r="S1402">
        <v>3.3576500000000002E-2</v>
      </c>
    </row>
    <row r="1403" spans="1:19">
      <c r="A1403" s="12">
        <v>41129</v>
      </c>
      <c r="B1403" s="14">
        <v>21</v>
      </c>
      <c r="C1403" t="s">
        <v>56</v>
      </c>
      <c r="D1403" t="s">
        <v>58</v>
      </c>
      <c r="E1403" t="str">
        <f t="shared" si="21"/>
        <v>4112921Average Per Ton100% Cycling</v>
      </c>
      <c r="F1403">
        <v>0.4464593</v>
      </c>
      <c r="G1403">
        <v>0.42569390000000001</v>
      </c>
      <c r="H1403">
        <v>0.43435119999999999</v>
      </c>
      <c r="I1403">
        <v>71.708209999999994</v>
      </c>
      <c r="J1403">
        <v>-0.17660919999999999</v>
      </c>
      <c r="K1403">
        <v>-8.4535399999999997E-2</v>
      </c>
      <c r="L1403" s="1">
        <v>-2.07654E-2</v>
      </c>
      <c r="M1403" s="1">
        <v>4.3004599999999997E-2</v>
      </c>
      <c r="N1403">
        <v>0.13507839999999999</v>
      </c>
      <c r="O1403">
        <v>-0.16795189999999999</v>
      </c>
      <c r="P1403">
        <v>-7.5878100000000004E-2</v>
      </c>
      <c r="Q1403">
        <v>-1.21081E-2</v>
      </c>
      <c r="R1403">
        <v>5.1661899999999997E-2</v>
      </c>
      <c r="S1403">
        <v>0.14373569999999999</v>
      </c>
    </row>
    <row r="1404" spans="1:19">
      <c r="A1404" s="12">
        <v>41129</v>
      </c>
      <c r="B1404" s="14">
        <v>21</v>
      </c>
      <c r="C1404" t="s">
        <v>56</v>
      </c>
      <c r="D1404" t="s">
        <v>57</v>
      </c>
      <c r="E1404" t="str">
        <f t="shared" si="21"/>
        <v>4112921Average Per Ton50% Cycling</v>
      </c>
      <c r="F1404">
        <v>0.55542340000000001</v>
      </c>
      <c r="G1404">
        <v>0.52861910000000001</v>
      </c>
      <c r="H1404">
        <v>0.49870619999999999</v>
      </c>
      <c r="I1404">
        <v>71.908619999999999</v>
      </c>
      <c r="J1404">
        <v>-0.2102531</v>
      </c>
      <c r="K1404">
        <v>-0.10187</v>
      </c>
      <c r="L1404" s="1">
        <v>-2.68043E-2</v>
      </c>
      <c r="M1404" s="1">
        <v>4.8261499999999999E-2</v>
      </c>
      <c r="N1404">
        <v>0.15664449999999999</v>
      </c>
      <c r="O1404">
        <v>-0.24016599999999999</v>
      </c>
      <c r="P1404">
        <v>-0.13178290000000001</v>
      </c>
      <c r="Q1404">
        <v>-5.6717200000000002E-2</v>
      </c>
      <c r="R1404">
        <v>1.83486E-2</v>
      </c>
      <c r="S1404">
        <v>0.1267316</v>
      </c>
    </row>
    <row r="1405" spans="1:19">
      <c r="A1405" s="12">
        <v>41129</v>
      </c>
      <c r="B1405" s="14">
        <v>21</v>
      </c>
      <c r="C1405" t="s">
        <v>56</v>
      </c>
      <c r="D1405" t="s">
        <v>52</v>
      </c>
      <c r="E1405" t="str">
        <f t="shared" si="21"/>
        <v>4112921Average Per TonAll</v>
      </c>
      <c r="F1405">
        <v>0.49767240000000001</v>
      </c>
      <c r="G1405">
        <v>0.47406870000000001</v>
      </c>
      <c r="H1405">
        <v>0.46459800000000001</v>
      </c>
      <c r="I1405">
        <v>71.802400000000006</v>
      </c>
      <c r="J1405">
        <v>-0.1924218</v>
      </c>
      <c r="K1405">
        <v>-9.2682700000000007E-2</v>
      </c>
      <c r="L1405" s="1">
        <v>-2.3603699999999998E-2</v>
      </c>
      <c r="M1405" s="1">
        <v>4.5475399999999999E-2</v>
      </c>
      <c r="N1405">
        <v>0.1452145</v>
      </c>
      <c r="O1405">
        <v>-0.2018925</v>
      </c>
      <c r="P1405">
        <v>-0.10215340000000001</v>
      </c>
      <c r="Q1405">
        <v>-3.3074399999999997E-2</v>
      </c>
      <c r="R1405">
        <v>3.6004700000000001E-2</v>
      </c>
      <c r="S1405">
        <v>0.1357438</v>
      </c>
    </row>
    <row r="1406" spans="1:19">
      <c r="A1406" s="12">
        <v>41129</v>
      </c>
      <c r="B1406" s="14">
        <v>22</v>
      </c>
      <c r="C1406" t="s">
        <v>63</v>
      </c>
      <c r="D1406" t="s">
        <v>58</v>
      </c>
      <c r="E1406" t="str">
        <f t="shared" si="21"/>
        <v>4112922Aggregate100% Cycling</v>
      </c>
      <c r="F1406">
        <v>19.832840000000001</v>
      </c>
      <c r="G1406">
        <v>20.404170000000001</v>
      </c>
      <c r="H1406">
        <v>20.819130000000001</v>
      </c>
      <c r="I1406">
        <v>70.813389999999998</v>
      </c>
      <c r="J1406">
        <v>-1.0715269999999999</v>
      </c>
      <c r="K1406">
        <v>-0.1009143</v>
      </c>
      <c r="L1406" s="1">
        <v>0.57132879999999997</v>
      </c>
      <c r="M1406" s="1">
        <v>1.2435719999999999</v>
      </c>
      <c r="N1406">
        <v>2.2141839999999999</v>
      </c>
      <c r="O1406">
        <v>-0.65656970000000003</v>
      </c>
      <c r="P1406">
        <v>0.31404260000000001</v>
      </c>
      <c r="Q1406">
        <v>0.98628570000000004</v>
      </c>
      <c r="R1406">
        <v>1.6585289999999999</v>
      </c>
      <c r="S1406">
        <v>2.6291410000000002</v>
      </c>
    </row>
    <row r="1407" spans="1:19">
      <c r="A1407" s="12">
        <v>41129</v>
      </c>
      <c r="B1407" s="14">
        <v>22</v>
      </c>
      <c r="C1407" t="s">
        <v>63</v>
      </c>
      <c r="D1407" t="s">
        <v>57</v>
      </c>
      <c r="E1407" t="str">
        <f t="shared" si="21"/>
        <v>4112922Aggregate50% Cycling</v>
      </c>
      <c r="F1407">
        <v>21.014099999999999</v>
      </c>
      <c r="G1407">
        <v>20.502939999999999</v>
      </c>
      <c r="H1407">
        <v>19.342739999999999</v>
      </c>
      <c r="I1407">
        <v>71.06559</v>
      </c>
      <c r="J1407">
        <v>-2.3032870000000001</v>
      </c>
      <c r="K1407">
        <v>-1.2444839999999999</v>
      </c>
      <c r="L1407" s="1">
        <v>-0.51116010000000001</v>
      </c>
      <c r="M1407" s="1">
        <v>0.22216379999999999</v>
      </c>
      <c r="N1407">
        <v>1.280967</v>
      </c>
      <c r="O1407">
        <v>-3.4634860000000001</v>
      </c>
      <c r="P1407">
        <v>-2.4046829999999999</v>
      </c>
      <c r="Q1407">
        <v>-1.671359</v>
      </c>
      <c r="R1407">
        <v>-0.9380349</v>
      </c>
      <c r="S1407">
        <v>0.1207683</v>
      </c>
    </row>
    <row r="1408" spans="1:19">
      <c r="A1408" s="12">
        <v>41129</v>
      </c>
      <c r="B1408" s="14">
        <v>22</v>
      </c>
      <c r="C1408" t="s">
        <v>63</v>
      </c>
      <c r="D1408" t="s">
        <v>52</v>
      </c>
      <c r="E1408" t="str">
        <f t="shared" si="21"/>
        <v>4112922AggregateAll</v>
      </c>
      <c r="F1408">
        <v>40.8812</v>
      </c>
      <c r="G1408">
        <v>40.932090000000002</v>
      </c>
      <c r="H1408">
        <v>40.17286</v>
      </c>
      <c r="I1408">
        <v>70.931920000000005</v>
      </c>
      <c r="J1408">
        <v>-3.3874010000000001</v>
      </c>
      <c r="K1408">
        <v>-1.3560300000000001</v>
      </c>
      <c r="L1408" s="1">
        <v>5.0891600000000002E-2</v>
      </c>
      <c r="M1408" s="1">
        <v>1.457813</v>
      </c>
      <c r="N1408">
        <v>3.489185</v>
      </c>
      <c r="O1408">
        <v>-4.1466339999999997</v>
      </c>
      <c r="P1408">
        <v>-2.115262</v>
      </c>
      <c r="Q1408">
        <v>-0.70834070000000005</v>
      </c>
      <c r="R1408">
        <v>0.69858089999999995</v>
      </c>
      <c r="S1408">
        <v>2.7299519999999999</v>
      </c>
    </row>
    <row r="1409" spans="1:19">
      <c r="A1409" s="12">
        <v>41129</v>
      </c>
      <c r="B1409" s="14">
        <v>22</v>
      </c>
      <c r="C1409" t="s">
        <v>55</v>
      </c>
      <c r="D1409" t="s">
        <v>58</v>
      </c>
      <c r="E1409" t="str">
        <f t="shared" si="21"/>
        <v>4112922Average Per Device100% Cycling</v>
      </c>
      <c r="F1409">
        <v>1.367758</v>
      </c>
      <c r="G1409">
        <v>1.40716</v>
      </c>
      <c r="H1409">
        <v>1.4357770000000001</v>
      </c>
      <c r="I1409">
        <v>70.813389999999998</v>
      </c>
      <c r="J1409">
        <v>-9.4709399999999999E-2</v>
      </c>
      <c r="K1409">
        <v>-1.54757E-2</v>
      </c>
      <c r="L1409" s="1">
        <v>3.94013E-2</v>
      </c>
      <c r="M1409" s="1">
        <v>9.4278299999999995E-2</v>
      </c>
      <c r="N1409">
        <v>0.1735119</v>
      </c>
      <c r="O1409">
        <v>-6.6092200000000004E-2</v>
      </c>
      <c r="P1409">
        <v>1.3141399999999999E-2</v>
      </c>
      <c r="Q1409">
        <v>6.8018400000000007E-2</v>
      </c>
      <c r="R1409">
        <v>0.1228954</v>
      </c>
      <c r="S1409">
        <v>0.20212910000000001</v>
      </c>
    </row>
    <row r="1410" spans="1:19">
      <c r="A1410" s="12">
        <v>41129</v>
      </c>
      <c r="B1410" s="14">
        <v>22</v>
      </c>
      <c r="C1410" t="s">
        <v>55</v>
      </c>
      <c r="D1410" t="s">
        <v>57</v>
      </c>
      <c r="E1410" t="str">
        <f t="shared" si="21"/>
        <v>4112922Average Per Device50% Cycling</v>
      </c>
      <c r="F1410">
        <v>1.689608</v>
      </c>
      <c r="G1410">
        <v>1.648509</v>
      </c>
      <c r="H1410">
        <v>1.5552250000000001</v>
      </c>
      <c r="I1410">
        <v>71.06559</v>
      </c>
      <c r="J1410">
        <v>-0.2089328</v>
      </c>
      <c r="K1410">
        <v>-0.10977530000000001</v>
      </c>
      <c r="L1410" s="1">
        <v>-4.1099200000000002E-2</v>
      </c>
      <c r="M1410" s="1">
        <v>2.7577000000000001E-2</v>
      </c>
      <c r="N1410">
        <v>0.1267344</v>
      </c>
      <c r="O1410">
        <v>-0.30221680000000001</v>
      </c>
      <c r="P1410">
        <v>-0.2030593</v>
      </c>
      <c r="Q1410">
        <v>-0.13438320000000001</v>
      </c>
      <c r="R1410">
        <v>-6.5707100000000004E-2</v>
      </c>
      <c r="S1410">
        <v>3.3450399999999998E-2</v>
      </c>
    </row>
    <row r="1411" spans="1:19">
      <c r="A1411" s="12">
        <v>41129</v>
      </c>
      <c r="B1411" s="14">
        <v>22</v>
      </c>
      <c r="C1411" t="s">
        <v>55</v>
      </c>
      <c r="D1411" t="s">
        <v>52</v>
      </c>
      <c r="E1411" t="str">
        <f t="shared" ref="E1411:E1474" si="22">CONCATENATE(A1411,B1411,C1411,D1411)</f>
        <v>4112922Average Per DeviceAll</v>
      </c>
      <c r="F1411">
        <v>1.519028</v>
      </c>
      <c r="G1411">
        <v>1.520594</v>
      </c>
      <c r="H1411">
        <v>1.4919180000000001</v>
      </c>
      <c r="I1411">
        <v>70.931920000000005</v>
      </c>
      <c r="J1411">
        <v>-0.14839440000000001</v>
      </c>
      <c r="K1411">
        <v>-5.9796500000000002E-2</v>
      </c>
      <c r="L1411" s="1">
        <v>1.5661E-3</v>
      </c>
      <c r="M1411" s="1">
        <v>6.2928700000000004E-2</v>
      </c>
      <c r="N1411">
        <v>0.15152650000000001</v>
      </c>
      <c r="O1411">
        <v>-0.1770708</v>
      </c>
      <c r="P1411">
        <v>-8.8472899999999993E-2</v>
      </c>
      <c r="Q1411">
        <v>-2.71103E-2</v>
      </c>
      <c r="R1411">
        <v>3.4252299999999999E-2</v>
      </c>
      <c r="S1411">
        <v>0.1228501</v>
      </c>
    </row>
    <row r="1412" spans="1:19">
      <c r="A1412" s="12">
        <v>41129</v>
      </c>
      <c r="B1412" s="14">
        <v>22</v>
      </c>
      <c r="C1412" t="s">
        <v>54</v>
      </c>
      <c r="D1412" t="s">
        <v>58</v>
      </c>
      <c r="E1412" t="str">
        <f t="shared" si="22"/>
        <v>4112922Average Per Premise100% Cycling</v>
      </c>
      <c r="F1412">
        <v>1.6190070000000001</v>
      </c>
      <c r="G1412">
        <v>1.665646</v>
      </c>
      <c r="H1412">
        <v>1.6995199999999999</v>
      </c>
      <c r="I1412">
        <v>70.813389999999998</v>
      </c>
      <c r="J1412">
        <v>-8.7471599999999997E-2</v>
      </c>
      <c r="K1412">
        <v>-8.2378999999999994E-3</v>
      </c>
      <c r="L1412" s="1">
        <v>4.6639100000000003E-2</v>
      </c>
      <c r="M1412" s="1">
        <v>0.1015161</v>
      </c>
      <c r="N1412">
        <v>0.18074970000000001</v>
      </c>
      <c r="O1412">
        <v>-5.3597499999999999E-2</v>
      </c>
      <c r="P1412">
        <v>2.5636099999999998E-2</v>
      </c>
      <c r="Q1412">
        <v>8.0513100000000004E-2</v>
      </c>
      <c r="R1412">
        <v>0.13539010000000001</v>
      </c>
      <c r="S1412">
        <v>0.2146238</v>
      </c>
    </row>
    <row r="1413" spans="1:19">
      <c r="A1413" s="12">
        <v>41129</v>
      </c>
      <c r="B1413" s="14">
        <v>22</v>
      </c>
      <c r="C1413" t="s">
        <v>54</v>
      </c>
      <c r="D1413" t="s">
        <v>57</v>
      </c>
      <c r="E1413" t="str">
        <f t="shared" si="22"/>
        <v>4112922Average Per Premise50% Cycling</v>
      </c>
      <c r="F1413">
        <v>1.967981</v>
      </c>
      <c r="G1413">
        <v>1.9201109999999999</v>
      </c>
      <c r="H1413">
        <v>1.811458</v>
      </c>
      <c r="I1413">
        <v>71.06559</v>
      </c>
      <c r="J1413">
        <v>-0.21570400000000001</v>
      </c>
      <c r="K1413">
        <v>-0.1165465</v>
      </c>
      <c r="L1413" s="1">
        <v>-4.78704E-2</v>
      </c>
      <c r="M1413" s="1">
        <v>2.0805799999999999E-2</v>
      </c>
      <c r="N1413">
        <v>0.11996320000000001</v>
      </c>
      <c r="O1413">
        <v>-0.32435720000000001</v>
      </c>
      <c r="P1413">
        <v>-0.2251997</v>
      </c>
      <c r="Q1413">
        <v>-0.15652360000000001</v>
      </c>
      <c r="R1413">
        <v>-8.7847400000000006E-2</v>
      </c>
      <c r="S1413">
        <v>1.1310000000000001E-2</v>
      </c>
    </row>
    <row r="1414" spans="1:19">
      <c r="A1414" s="12">
        <v>41129</v>
      </c>
      <c r="B1414" s="14">
        <v>22</v>
      </c>
      <c r="C1414" t="s">
        <v>54</v>
      </c>
      <c r="D1414" t="s">
        <v>52</v>
      </c>
      <c r="E1414" t="str">
        <f t="shared" si="22"/>
        <v>4112922Average Per PremiseAll</v>
      </c>
      <c r="F1414">
        <v>1.7830250000000001</v>
      </c>
      <c r="G1414">
        <v>1.785245</v>
      </c>
      <c r="H1414">
        <v>1.7521310000000001</v>
      </c>
      <c r="I1414">
        <v>70.931920000000005</v>
      </c>
      <c r="J1414">
        <v>-0.14774080000000001</v>
      </c>
      <c r="K1414">
        <v>-5.9143000000000001E-2</v>
      </c>
      <c r="L1414" s="1">
        <v>2.2196E-3</v>
      </c>
      <c r="M1414" s="1">
        <v>6.3582200000000005E-2</v>
      </c>
      <c r="N1414">
        <v>0.15218010000000001</v>
      </c>
      <c r="O1414">
        <v>-0.1808546</v>
      </c>
      <c r="P1414">
        <v>-9.2256699999999997E-2</v>
      </c>
      <c r="Q1414">
        <v>-3.0894100000000001E-2</v>
      </c>
      <c r="R1414">
        <v>3.0468499999999999E-2</v>
      </c>
      <c r="S1414">
        <v>0.1190663</v>
      </c>
    </row>
    <row r="1415" spans="1:19">
      <c r="A1415" s="12">
        <v>41129</v>
      </c>
      <c r="B1415" s="14">
        <v>22</v>
      </c>
      <c r="C1415" t="s">
        <v>56</v>
      </c>
      <c r="D1415" t="s">
        <v>58</v>
      </c>
      <c r="E1415" t="str">
        <f t="shared" si="22"/>
        <v>4112922Average Per Ton100% Cycling</v>
      </c>
      <c r="F1415">
        <v>0.3782297</v>
      </c>
      <c r="G1415">
        <v>0.38912540000000001</v>
      </c>
      <c r="H1415">
        <v>0.39703899999999998</v>
      </c>
      <c r="I1415">
        <v>70.813389999999998</v>
      </c>
      <c r="J1415">
        <v>-0.1232149</v>
      </c>
      <c r="K1415">
        <v>-4.3981300000000001E-2</v>
      </c>
      <c r="L1415" s="1">
        <v>1.0895699999999999E-2</v>
      </c>
      <c r="M1415" s="1">
        <v>6.5772700000000003E-2</v>
      </c>
      <c r="N1415">
        <v>0.14500640000000001</v>
      </c>
      <c r="O1415">
        <v>-0.1153013</v>
      </c>
      <c r="P1415">
        <v>-3.6067700000000001E-2</v>
      </c>
      <c r="Q1415">
        <v>1.8809300000000001E-2</v>
      </c>
      <c r="R1415">
        <v>7.3686299999999996E-2</v>
      </c>
      <c r="S1415">
        <v>0.15292</v>
      </c>
    </row>
    <row r="1416" spans="1:19">
      <c r="A1416" s="12">
        <v>41129</v>
      </c>
      <c r="B1416" s="14">
        <v>22</v>
      </c>
      <c r="C1416" t="s">
        <v>56</v>
      </c>
      <c r="D1416" t="s">
        <v>57</v>
      </c>
      <c r="E1416" t="str">
        <f t="shared" si="22"/>
        <v>4112922Average Per Ton50% Cycling</v>
      </c>
      <c r="F1416">
        <v>0.48677219999999999</v>
      </c>
      <c r="G1416">
        <v>0.47493170000000001</v>
      </c>
      <c r="H1416">
        <v>0.44805679999999998</v>
      </c>
      <c r="I1416">
        <v>71.06559</v>
      </c>
      <c r="J1416">
        <v>-0.1796741</v>
      </c>
      <c r="K1416">
        <v>-8.0516699999999997E-2</v>
      </c>
      <c r="L1416" s="1">
        <v>-1.18406E-2</v>
      </c>
      <c r="M1416" s="1">
        <v>5.68356E-2</v>
      </c>
      <c r="N1416">
        <v>0.15599299999999999</v>
      </c>
      <c r="O1416">
        <v>-0.20654910000000001</v>
      </c>
      <c r="P1416">
        <v>-0.1073916</v>
      </c>
      <c r="Q1416">
        <v>-3.87155E-2</v>
      </c>
      <c r="R1416">
        <v>2.99607E-2</v>
      </c>
      <c r="S1416">
        <v>0.12911810000000001</v>
      </c>
    </row>
    <row r="1417" spans="1:19">
      <c r="A1417" s="12">
        <v>41129</v>
      </c>
      <c r="B1417" s="14">
        <v>22</v>
      </c>
      <c r="C1417" t="s">
        <v>56</v>
      </c>
      <c r="D1417" t="s">
        <v>52</v>
      </c>
      <c r="E1417" t="str">
        <f t="shared" si="22"/>
        <v>4112922Average Per TonAll</v>
      </c>
      <c r="F1417">
        <v>0.42924469999999998</v>
      </c>
      <c r="G1417">
        <v>0.42945440000000001</v>
      </c>
      <c r="H1417">
        <v>0.42101729999999998</v>
      </c>
      <c r="I1417">
        <v>70.931920000000005</v>
      </c>
      <c r="J1417">
        <v>-0.14975079999999999</v>
      </c>
      <c r="K1417">
        <v>-6.1152900000000003E-2</v>
      </c>
      <c r="L1417" s="1">
        <v>2.097E-4</v>
      </c>
      <c r="M1417" s="1">
        <v>6.1572300000000003E-2</v>
      </c>
      <c r="N1417">
        <v>0.1501701</v>
      </c>
      <c r="O1417">
        <v>-0.15818779999999999</v>
      </c>
      <c r="P1417">
        <v>-6.9589899999999996E-2</v>
      </c>
      <c r="Q1417">
        <v>-8.2272999999999999E-3</v>
      </c>
      <c r="R1417">
        <v>5.3135300000000003E-2</v>
      </c>
      <c r="S1417">
        <v>0.1417331</v>
      </c>
    </row>
    <row r="1418" spans="1:19">
      <c r="A1418" s="12">
        <v>41129</v>
      </c>
      <c r="B1418" s="14">
        <v>23</v>
      </c>
      <c r="C1418" t="s">
        <v>63</v>
      </c>
      <c r="D1418" t="s">
        <v>58</v>
      </c>
      <c r="E1418" t="str">
        <f t="shared" si="22"/>
        <v>4112923Aggregate100% Cycling</v>
      </c>
      <c r="F1418">
        <v>16.804819999999999</v>
      </c>
      <c r="G1418">
        <v>16.90185</v>
      </c>
      <c r="H1418">
        <v>17.24558</v>
      </c>
      <c r="I1418">
        <v>70.17801</v>
      </c>
      <c r="J1418">
        <v>-1.3143180000000001</v>
      </c>
      <c r="K1418">
        <v>-0.48047990000000002</v>
      </c>
      <c r="L1418" s="1">
        <v>9.7033499999999995E-2</v>
      </c>
      <c r="M1418" s="1">
        <v>0.67454689999999995</v>
      </c>
      <c r="N1418">
        <v>1.5083839999999999</v>
      </c>
      <c r="O1418">
        <v>-0.97058739999999999</v>
      </c>
      <c r="P1418">
        <v>-0.1367498</v>
      </c>
      <c r="Q1418">
        <v>0.44076359999999998</v>
      </c>
      <c r="R1418">
        <v>1.0182770000000001</v>
      </c>
      <c r="S1418">
        <v>1.852115</v>
      </c>
    </row>
    <row r="1419" spans="1:19">
      <c r="A1419" s="12">
        <v>41129</v>
      </c>
      <c r="B1419" s="14">
        <v>23</v>
      </c>
      <c r="C1419" t="s">
        <v>63</v>
      </c>
      <c r="D1419" t="s">
        <v>57</v>
      </c>
      <c r="E1419" t="str">
        <f t="shared" si="22"/>
        <v>4112923Aggregate50% Cycling</v>
      </c>
      <c r="F1419">
        <v>16.822710000000001</v>
      </c>
      <c r="G1419">
        <v>16.855799999999999</v>
      </c>
      <c r="H1419">
        <v>15.90198</v>
      </c>
      <c r="I1419">
        <v>70.369659999999996</v>
      </c>
      <c r="J1419">
        <v>-1.453077</v>
      </c>
      <c r="K1419">
        <v>-0.57503919999999997</v>
      </c>
      <c r="L1419" s="1">
        <v>3.3086900000000002E-2</v>
      </c>
      <c r="M1419" s="1">
        <v>0.64121309999999998</v>
      </c>
      <c r="N1419">
        <v>1.5192509999999999</v>
      </c>
      <c r="O1419">
        <v>-2.406895</v>
      </c>
      <c r="P1419">
        <v>-1.5288569999999999</v>
      </c>
      <c r="Q1419">
        <v>-0.92073130000000003</v>
      </c>
      <c r="R1419">
        <v>-0.31260510000000002</v>
      </c>
      <c r="S1419">
        <v>0.5654325</v>
      </c>
    </row>
    <row r="1420" spans="1:19">
      <c r="A1420" s="12">
        <v>41129</v>
      </c>
      <c r="B1420" s="14">
        <v>23</v>
      </c>
      <c r="C1420" t="s">
        <v>63</v>
      </c>
      <c r="D1420" t="s">
        <v>52</v>
      </c>
      <c r="E1420" t="str">
        <f t="shared" si="22"/>
        <v>4112923AggregateAll</v>
      </c>
      <c r="F1420">
        <v>33.64752</v>
      </c>
      <c r="G1420">
        <v>33.777169999999998</v>
      </c>
      <c r="H1420">
        <v>33.155560000000001</v>
      </c>
      <c r="I1420">
        <v>70.268079999999998</v>
      </c>
      <c r="J1420">
        <v>-2.7702200000000001</v>
      </c>
      <c r="K1420">
        <v>-1.0569550000000001</v>
      </c>
      <c r="L1420" s="1">
        <v>0.12964700000000001</v>
      </c>
      <c r="M1420" s="1">
        <v>1.316249</v>
      </c>
      <c r="N1420">
        <v>3.0295139999999998</v>
      </c>
      <c r="O1420">
        <v>-3.3918309999999998</v>
      </c>
      <c r="P1420">
        <v>-1.678566</v>
      </c>
      <c r="Q1420">
        <v>-0.4919636</v>
      </c>
      <c r="R1420">
        <v>0.69463870000000005</v>
      </c>
      <c r="S1420">
        <v>2.4079039999999998</v>
      </c>
    </row>
    <row r="1421" spans="1:19">
      <c r="A1421" s="12">
        <v>41129</v>
      </c>
      <c r="B1421" s="14">
        <v>23</v>
      </c>
      <c r="C1421" t="s">
        <v>55</v>
      </c>
      <c r="D1421" t="s">
        <v>58</v>
      </c>
      <c r="E1421" t="str">
        <f t="shared" si="22"/>
        <v>4112923Average Per Device100% Cycling</v>
      </c>
      <c r="F1421">
        <v>1.158933</v>
      </c>
      <c r="G1421">
        <v>1.1656249999999999</v>
      </c>
      <c r="H1421">
        <v>1.18933</v>
      </c>
      <c r="I1421">
        <v>70.17801</v>
      </c>
      <c r="J1421">
        <v>-0.1085204</v>
      </c>
      <c r="K1421">
        <v>-4.0452000000000002E-2</v>
      </c>
      <c r="L1421" s="1">
        <v>6.6918999999999998E-3</v>
      </c>
      <c r="M1421" s="1">
        <v>5.3835899999999999E-2</v>
      </c>
      <c r="N1421">
        <v>0.12190429999999999</v>
      </c>
      <c r="O1421">
        <v>-8.4815299999999996E-2</v>
      </c>
      <c r="P1421">
        <v>-1.6746899999999999E-2</v>
      </c>
      <c r="Q1421">
        <v>3.03971E-2</v>
      </c>
      <c r="R1421">
        <v>7.7540999999999999E-2</v>
      </c>
      <c r="S1421">
        <v>0.1456094</v>
      </c>
    </row>
    <row r="1422" spans="1:19">
      <c r="A1422" s="12">
        <v>41129</v>
      </c>
      <c r="B1422" s="14">
        <v>23</v>
      </c>
      <c r="C1422" t="s">
        <v>55</v>
      </c>
      <c r="D1422" t="s">
        <v>57</v>
      </c>
      <c r="E1422" t="str">
        <f t="shared" si="22"/>
        <v>4112923Average Per Device50% Cycling</v>
      </c>
      <c r="F1422">
        <v>1.352606</v>
      </c>
      <c r="G1422">
        <v>1.3552660000000001</v>
      </c>
      <c r="H1422">
        <v>1.2785759999999999</v>
      </c>
      <c r="I1422">
        <v>70.369659999999996</v>
      </c>
      <c r="J1422">
        <v>-0.13651969999999999</v>
      </c>
      <c r="K1422">
        <v>-5.4290999999999999E-2</v>
      </c>
      <c r="L1422" s="1">
        <v>2.6603E-3</v>
      </c>
      <c r="M1422" s="1">
        <v>5.9611600000000001E-2</v>
      </c>
      <c r="N1422">
        <v>0.1418402</v>
      </c>
      <c r="O1422">
        <v>-0.21321010000000001</v>
      </c>
      <c r="P1422">
        <v>-0.1309815</v>
      </c>
      <c r="Q1422">
        <v>-7.4030200000000004E-2</v>
      </c>
      <c r="R1422">
        <v>-1.7078800000000002E-2</v>
      </c>
      <c r="S1422">
        <v>6.5149799999999994E-2</v>
      </c>
    </row>
    <row r="1423" spans="1:19">
      <c r="A1423" s="12">
        <v>41129</v>
      </c>
      <c r="B1423" s="14">
        <v>23</v>
      </c>
      <c r="C1423" t="s">
        <v>55</v>
      </c>
      <c r="D1423" t="s">
        <v>52</v>
      </c>
      <c r="E1423" t="str">
        <f t="shared" si="22"/>
        <v>4112923Average Per DeviceAll</v>
      </c>
      <c r="F1423">
        <v>1.249959</v>
      </c>
      <c r="G1423">
        <v>1.254756</v>
      </c>
      <c r="H1423">
        <v>1.2312749999999999</v>
      </c>
      <c r="I1423">
        <v>70.268079999999998</v>
      </c>
      <c r="J1423">
        <v>-0.1216801</v>
      </c>
      <c r="K1423">
        <v>-4.6956400000000002E-2</v>
      </c>
      <c r="L1423" s="1">
        <v>4.7971000000000003E-3</v>
      </c>
      <c r="M1423" s="1">
        <v>5.6550499999999997E-2</v>
      </c>
      <c r="N1423">
        <v>0.13127420000000001</v>
      </c>
      <c r="O1423">
        <v>-0.14516090000000001</v>
      </c>
      <c r="P1423">
        <v>-7.0437100000000002E-2</v>
      </c>
      <c r="Q1423">
        <v>-1.8683700000000001E-2</v>
      </c>
      <c r="R1423">
        <v>3.30697E-2</v>
      </c>
      <c r="S1423">
        <v>0.1077934</v>
      </c>
    </row>
    <row r="1424" spans="1:19">
      <c r="A1424" s="12">
        <v>41129</v>
      </c>
      <c r="B1424" s="14">
        <v>23</v>
      </c>
      <c r="C1424" t="s">
        <v>54</v>
      </c>
      <c r="D1424" t="s">
        <v>58</v>
      </c>
      <c r="E1424" t="str">
        <f t="shared" si="22"/>
        <v>4112923Average Per Premise100% Cycling</v>
      </c>
      <c r="F1424">
        <v>1.3718220000000001</v>
      </c>
      <c r="G1424">
        <v>1.3797429999999999</v>
      </c>
      <c r="H1424">
        <v>1.4078029999999999</v>
      </c>
      <c r="I1424">
        <v>70.17801</v>
      </c>
      <c r="J1424">
        <v>-0.1072912</v>
      </c>
      <c r="K1424">
        <v>-3.9222899999999998E-2</v>
      </c>
      <c r="L1424" s="1">
        <v>7.9211000000000004E-3</v>
      </c>
      <c r="M1424" s="1">
        <v>5.5065099999999999E-2</v>
      </c>
      <c r="N1424">
        <v>0.1231334</v>
      </c>
      <c r="O1424">
        <v>-7.9231599999999999E-2</v>
      </c>
      <c r="P1424">
        <v>-1.11632E-2</v>
      </c>
      <c r="Q1424">
        <v>3.5980699999999997E-2</v>
      </c>
      <c r="R1424">
        <v>8.3124699999999996E-2</v>
      </c>
      <c r="S1424">
        <v>0.15119299999999999</v>
      </c>
    </row>
    <row r="1425" spans="1:19">
      <c r="A1425" s="12">
        <v>41129</v>
      </c>
      <c r="B1425" s="14">
        <v>23</v>
      </c>
      <c r="C1425" t="s">
        <v>54</v>
      </c>
      <c r="D1425" t="s">
        <v>57</v>
      </c>
      <c r="E1425" t="str">
        <f t="shared" si="22"/>
        <v>4112923Average Per Premise50% Cycling</v>
      </c>
      <c r="F1425">
        <v>1.575455</v>
      </c>
      <c r="G1425">
        <v>1.578554</v>
      </c>
      <c r="H1425">
        <v>1.489228</v>
      </c>
      <c r="I1425">
        <v>70.369659999999996</v>
      </c>
      <c r="J1425">
        <v>-0.13608139999999999</v>
      </c>
      <c r="K1425">
        <v>-5.3852700000000003E-2</v>
      </c>
      <c r="L1425" s="1">
        <v>3.0986E-3</v>
      </c>
      <c r="M1425" s="1">
        <v>6.0049900000000003E-2</v>
      </c>
      <c r="N1425">
        <v>0.14227860000000001</v>
      </c>
      <c r="O1425">
        <v>-0.22540689999999999</v>
      </c>
      <c r="P1425">
        <v>-0.14317830000000001</v>
      </c>
      <c r="Q1425">
        <v>-8.6226899999999995E-2</v>
      </c>
      <c r="R1425">
        <v>-2.9275599999999999E-2</v>
      </c>
      <c r="S1425">
        <v>5.2953E-2</v>
      </c>
    </row>
    <row r="1426" spans="1:19">
      <c r="A1426" s="12">
        <v>41129</v>
      </c>
      <c r="B1426" s="14">
        <v>23</v>
      </c>
      <c r="C1426" t="s">
        <v>54</v>
      </c>
      <c r="D1426" t="s">
        <v>52</v>
      </c>
      <c r="E1426" t="str">
        <f t="shared" si="22"/>
        <v>4112923Average Per PremiseAll</v>
      </c>
      <c r="F1426">
        <v>1.46753</v>
      </c>
      <c r="G1426">
        <v>1.473184</v>
      </c>
      <c r="H1426">
        <v>1.4460729999999999</v>
      </c>
      <c r="I1426">
        <v>70.268079999999998</v>
      </c>
      <c r="J1426">
        <v>-0.1208226</v>
      </c>
      <c r="K1426">
        <v>-4.6098899999999998E-2</v>
      </c>
      <c r="L1426" s="1">
        <v>5.6544999999999998E-3</v>
      </c>
      <c r="M1426" s="1">
        <v>5.7407899999999998E-2</v>
      </c>
      <c r="N1426">
        <v>0.13213169999999999</v>
      </c>
      <c r="O1426">
        <v>-0.14793400000000001</v>
      </c>
      <c r="P1426">
        <v>-7.3210300000000006E-2</v>
      </c>
      <c r="Q1426">
        <v>-2.1456900000000001E-2</v>
      </c>
      <c r="R1426">
        <v>3.0296500000000001E-2</v>
      </c>
      <c r="S1426">
        <v>0.10502019999999999</v>
      </c>
    </row>
    <row r="1427" spans="1:19">
      <c r="A1427" s="12">
        <v>41129</v>
      </c>
      <c r="B1427" s="14">
        <v>23</v>
      </c>
      <c r="C1427" t="s">
        <v>56</v>
      </c>
      <c r="D1427" t="s">
        <v>58</v>
      </c>
      <c r="E1427" t="str">
        <f t="shared" si="22"/>
        <v>4112923Average Per Ton100% Cycling</v>
      </c>
      <c r="F1427">
        <v>0.32048270000000001</v>
      </c>
      <c r="G1427">
        <v>0.32233319999999999</v>
      </c>
      <c r="H1427">
        <v>0.32888840000000003</v>
      </c>
      <c r="I1427">
        <v>70.17801</v>
      </c>
      <c r="J1427">
        <v>-0.1133618</v>
      </c>
      <c r="K1427">
        <v>-4.5293399999999998E-2</v>
      </c>
      <c r="L1427" s="1">
        <v>1.8504999999999999E-3</v>
      </c>
      <c r="M1427" s="1">
        <v>4.8994500000000003E-2</v>
      </c>
      <c r="N1427">
        <v>0.11706279999999999</v>
      </c>
      <c r="O1427">
        <v>-0.1068066</v>
      </c>
      <c r="P1427">
        <v>-3.87382E-2</v>
      </c>
      <c r="Q1427">
        <v>8.4057000000000003E-3</v>
      </c>
      <c r="R1427">
        <v>5.55497E-2</v>
      </c>
      <c r="S1427">
        <v>0.12361809999999999</v>
      </c>
    </row>
    <row r="1428" spans="1:19">
      <c r="A1428" s="12">
        <v>41129</v>
      </c>
      <c r="B1428" s="14">
        <v>23</v>
      </c>
      <c r="C1428" t="s">
        <v>56</v>
      </c>
      <c r="D1428" t="s">
        <v>57</v>
      </c>
      <c r="E1428" t="str">
        <f t="shared" si="22"/>
        <v>4112923Average Per Ton50% Cycling</v>
      </c>
      <c r="F1428">
        <v>0.38968249999999999</v>
      </c>
      <c r="G1428">
        <v>0.39044899999999999</v>
      </c>
      <c r="H1428">
        <v>0.36835459999999998</v>
      </c>
      <c r="I1428">
        <v>70.369659999999996</v>
      </c>
      <c r="J1428">
        <v>-0.13841349999999999</v>
      </c>
      <c r="K1428">
        <v>-5.6184900000000003E-2</v>
      </c>
      <c r="L1428" s="1">
        <v>7.6639999999999998E-4</v>
      </c>
      <c r="M1428" s="1">
        <v>5.7717699999999997E-2</v>
      </c>
      <c r="N1428">
        <v>0.1399464</v>
      </c>
      <c r="O1428">
        <v>-0.16050790000000001</v>
      </c>
      <c r="P1428">
        <v>-7.8279199999999993E-2</v>
      </c>
      <c r="Q1428">
        <v>-2.13279E-2</v>
      </c>
      <c r="R1428">
        <v>3.56234E-2</v>
      </c>
      <c r="S1428">
        <v>0.1178521</v>
      </c>
    </row>
    <row r="1429" spans="1:19">
      <c r="A1429" s="12">
        <v>41129</v>
      </c>
      <c r="B1429" s="14">
        <v>23</v>
      </c>
      <c r="C1429" t="s">
        <v>56</v>
      </c>
      <c r="D1429" t="s">
        <v>52</v>
      </c>
      <c r="E1429" t="str">
        <f t="shared" si="22"/>
        <v>4112923Average Per TonAll</v>
      </c>
      <c r="F1429">
        <v>0.3530066</v>
      </c>
      <c r="G1429">
        <v>0.35434759999999998</v>
      </c>
      <c r="H1429">
        <v>0.34743750000000001</v>
      </c>
      <c r="I1429">
        <v>70.268079999999998</v>
      </c>
      <c r="J1429">
        <v>-0.1251361</v>
      </c>
      <c r="K1429">
        <v>-5.0412400000000003E-2</v>
      </c>
      <c r="L1429" s="1">
        <v>1.341E-3</v>
      </c>
      <c r="M1429" s="1">
        <v>5.30944E-2</v>
      </c>
      <c r="N1429">
        <v>0.12781809999999999</v>
      </c>
      <c r="O1429">
        <v>-0.1320462</v>
      </c>
      <c r="P1429">
        <v>-5.7322499999999998E-2</v>
      </c>
      <c r="Q1429">
        <v>-5.5690999999999996E-3</v>
      </c>
      <c r="R1429">
        <v>4.61844E-2</v>
      </c>
      <c r="S1429">
        <v>0.1209081</v>
      </c>
    </row>
    <row r="1430" spans="1:19">
      <c r="A1430" s="12">
        <v>41129</v>
      </c>
      <c r="B1430" s="14">
        <v>24</v>
      </c>
      <c r="C1430" t="s">
        <v>63</v>
      </c>
      <c r="D1430" t="s">
        <v>58</v>
      </c>
      <c r="E1430" t="str">
        <f t="shared" si="22"/>
        <v>4112924Aggregate100% Cycling</v>
      </c>
      <c r="F1430">
        <v>13.453110000000001</v>
      </c>
      <c r="G1430">
        <v>13.008089999999999</v>
      </c>
      <c r="H1430">
        <v>13.272640000000001</v>
      </c>
      <c r="I1430">
        <v>70.11524</v>
      </c>
      <c r="J1430">
        <v>-1.6265210000000001</v>
      </c>
      <c r="K1430">
        <v>-0.92847579999999996</v>
      </c>
      <c r="L1430" s="1">
        <v>-0.44501160000000001</v>
      </c>
      <c r="M1430" s="1">
        <v>3.8452500000000001E-2</v>
      </c>
      <c r="N1430">
        <v>0.73649790000000004</v>
      </c>
      <c r="O1430">
        <v>-1.3619779999999999</v>
      </c>
      <c r="P1430">
        <v>-0.66393259999999998</v>
      </c>
      <c r="Q1430">
        <v>-0.1804685</v>
      </c>
      <c r="R1430">
        <v>0.30299559999999998</v>
      </c>
      <c r="S1430">
        <v>1.0010410000000001</v>
      </c>
    </row>
    <row r="1431" spans="1:19">
      <c r="A1431" s="12">
        <v>41129</v>
      </c>
      <c r="B1431" s="14">
        <v>24</v>
      </c>
      <c r="C1431" t="s">
        <v>63</v>
      </c>
      <c r="D1431" t="s">
        <v>57</v>
      </c>
      <c r="E1431" t="str">
        <f t="shared" si="22"/>
        <v>4112924Aggregate50% Cycling</v>
      </c>
      <c r="F1431">
        <v>13.08464</v>
      </c>
      <c r="G1431">
        <v>14.48089</v>
      </c>
      <c r="H1431">
        <v>13.66146</v>
      </c>
      <c r="I1431">
        <v>70.305809999999994</v>
      </c>
      <c r="J1431">
        <v>2.75678E-2</v>
      </c>
      <c r="K1431">
        <v>0.83619310000000002</v>
      </c>
      <c r="L1431" s="1">
        <v>1.396245</v>
      </c>
      <c r="M1431" s="1">
        <v>1.956296</v>
      </c>
      <c r="N1431">
        <v>2.7649210000000002</v>
      </c>
      <c r="O1431">
        <v>-0.79186089999999998</v>
      </c>
      <c r="P1431">
        <v>1.6764399999999999E-2</v>
      </c>
      <c r="Q1431">
        <v>0.57681590000000005</v>
      </c>
      <c r="R1431">
        <v>1.1368670000000001</v>
      </c>
      <c r="S1431">
        <v>1.9454929999999999</v>
      </c>
    </row>
    <row r="1432" spans="1:19">
      <c r="A1432" s="12">
        <v>41129</v>
      </c>
      <c r="B1432" s="14">
        <v>24</v>
      </c>
      <c r="C1432" t="s">
        <v>63</v>
      </c>
      <c r="D1432" t="s">
        <v>52</v>
      </c>
      <c r="E1432" t="str">
        <f t="shared" si="22"/>
        <v>4112924AggregateAll</v>
      </c>
      <c r="F1432">
        <v>26.550229999999999</v>
      </c>
      <c r="G1432">
        <v>27.517869999999998</v>
      </c>
      <c r="H1432">
        <v>26.953330000000001</v>
      </c>
      <c r="I1432">
        <v>70.204809999999995</v>
      </c>
      <c r="J1432">
        <v>-1.5856669999999999</v>
      </c>
      <c r="K1432">
        <v>-7.7155899999999999E-2</v>
      </c>
      <c r="L1432" s="1">
        <v>0.96763410000000005</v>
      </c>
      <c r="M1432" s="1">
        <v>2.0124240000000002</v>
      </c>
      <c r="N1432">
        <v>3.5209350000000001</v>
      </c>
      <c r="O1432">
        <v>-2.1502050000000001</v>
      </c>
      <c r="P1432">
        <v>-0.64169390000000004</v>
      </c>
      <c r="Q1432">
        <v>0.40309600000000001</v>
      </c>
      <c r="R1432">
        <v>1.447886</v>
      </c>
      <c r="S1432">
        <v>2.9563969999999999</v>
      </c>
    </row>
    <row r="1433" spans="1:19">
      <c r="A1433" s="12">
        <v>41129</v>
      </c>
      <c r="B1433" s="14">
        <v>24</v>
      </c>
      <c r="C1433" t="s">
        <v>55</v>
      </c>
      <c r="D1433" t="s">
        <v>58</v>
      </c>
      <c r="E1433" t="str">
        <f t="shared" si="22"/>
        <v>4112924Average Per Device100% Cycling</v>
      </c>
      <c r="F1433">
        <v>0.92778430000000001</v>
      </c>
      <c r="G1433">
        <v>0.89709439999999996</v>
      </c>
      <c r="H1433">
        <v>0.9153384</v>
      </c>
      <c r="I1433">
        <v>70.11524</v>
      </c>
      <c r="J1433">
        <v>-0.12713969999999999</v>
      </c>
      <c r="K1433">
        <v>-7.0156399999999994E-2</v>
      </c>
      <c r="L1433" s="1">
        <v>-3.0689999999999999E-2</v>
      </c>
      <c r="M1433" s="1">
        <v>8.7764999999999996E-3</v>
      </c>
      <c r="N1433">
        <v>6.5759799999999993E-2</v>
      </c>
      <c r="O1433">
        <v>-0.1088957</v>
      </c>
      <c r="P1433">
        <v>-5.1912399999999997E-2</v>
      </c>
      <c r="Q1433">
        <v>-1.2445899999999999E-2</v>
      </c>
      <c r="R1433">
        <v>2.7020499999999999E-2</v>
      </c>
      <c r="S1433">
        <v>8.4003800000000003E-2</v>
      </c>
    </row>
    <row r="1434" spans="1:19">
      <c r="A1434" s="12">
        <v>41129</v>
      </c>
      <c r="B1434" s="14">
        <v>24</v>
      </c>
      <c r="C1434" t="s">
        <v>55</v>
      </c>
      <c r="D1434" t="s">
        <v>57</v>
      </c>
      <c r="E1434" t="str">
        <f t="shared" si="22"/>
        <v>4112924Average Per Device50% Cycling</v>
      </c>
      <c r="F1434">
        <v>1.052052</v>
      </c>
      <c r="G1434">
        <v>1.164315</v>
      </c>
      <c r="H1434">
        <v>1.09843</v>
      </c>
      <c r="I1434">
        <v>70.305809999999994</v>
      </c>
      <c r="J1434">
        <v>-1.5914299999999999E-2</v>
      </c>
      <c r="K1434">
        <v>5.9813900000000003E-2</v>
      </c>
      <c r="L1434" s="1">
        <v>0.112263</v>
      </c>
      <c r="M1434" s="1">
        <v>0.1647121</v>
      </c>
      <c r="N1434">
        <v>0.24044019999999999</v>
      </c>
      <c r="O1434">
        <v>-8.1799200000000002E-2</v>
      </c>
      <c r="P1434">
        <v>-6.0711000000000003E-3</v>
      </c>
      <c r="Q1434">
        <v>4.6378000000000003E-2</v>
      </c>
      <c r="R1434">
        <v>9.8827100000000001E-2</v>
      </c>
      <c r="S1434">
        <v>0.1745553</v>
      </c>
    </row>
    <row r="1435" spans="1:19">
      <c r="A1435" s="12">
        <v>41129</v>
      </c>
      <c r="B1435" s="14">
        <v>24</v>
      </c>
      <c r="C1435" t="s">
        <v>55</v>
      </c>
      <c r="D1435" t="s">
        <v>52</v>
      </c>
      <c r="E1435" t="str">
        <f t="shared" si="22"/>
        <v>4112924Average Per DeviceAll</v>
      </c>
      <c r="F1435">
        <v>0.98619000000000001</v>
      </c>
      <c r="G1435">
        <v>1.022688</v>
      </c>
      <c r="H1435">
        <v>1.0013909999999999</v>
      </c>
      <c r="I1435">
        <v>70.204809999999995</v>
      </c>
      <c r="J1435">
        <v>-7.4863799999999994E-2</v>
      </c>
      <c r="K1435">
        <v>-9.0703999999999993E-3</v>
      </c>
      <c r="L1435" s="1">
        <v>3.64979E-2</v>
      </c>
      <c r="M1435" s="1">
        <v>8.2066200000000006E-2</v>
      </c>
      <c r="N1435">
        <v>0.14785960000000001</v>
      </c>
      <c r="O1435">
        <v>-9.6160399999999993E-2</v>
      </c>
      <c r="P1435">
        <v>-3.0367000000000002E-2</v>
      </c>
      <c r="Q1435">
        <v>1.5201299999999999E-2</v>
      </c>
      <c r="R1435">
        <v>6.07696E-2</v>
      </c>
      <c r="S1435">
        <v>0.12656300000000001</v>
      </c>
    </row>
    <row r="1436" spans="1:19">
      <c r="A1436" s="12">
        <v>41129</v>
      </c>
      <c r="B1436" s="14">
        <v>24</v>
      </c>
      <c r="C1436" t="s">
        <v>54</v>
      </c>
      <c r="D1436" t="s">
        <v>58</v>
      </c>
      <c r="E1436" t="str">
        <f t="shared" si="22"/>
        <v>4112924Average Per Premise100% Cycling</v>
      </c>
      <c r="F1436">
        <v>1.0982130000000001</v>
      </c>
      <c r="G1436">
        <v>1.061885</v>
      </c>
      <c r="H1436">
        <v>1.0834809999999999</v>
      </c>
      <c r="I1436">
        <v>70.11524</v>
      </c>
      <c r="J1436">
        <v>-0.13277720000000001</v>
      </c>
      <c r="K1436">
        <v>-7.5793899999999997E-2</v>
      </c>
      <c r="L1436" s="1">
        <v>-3.6327499999999999E-2</v>
      </c>
      <c r="M1436" s="1">
        <v>3.1389999999999999E-3</v>
      </c>
      <c r="N1436">
        <v>6.0122299999999997E-2</v>
      </c>
      <c r="O1436">
        <v>-0.1111819</v>
      </c>
      <c r="P1436">
        <v>-5.41986E-2</v>
      </c>
      <c r="Q1436">
        <v>-1.47321E-2</v>
      </c>
      <c r="R1436">
        <v>2.4734300000000001E-2</v>
      </c>
      <c r="S1436">
        <v>8.1717600000000001E-2</v>
      </c>
    </row>
    <row r="1437" spans="1:19">
      <c r="A1437" s="12">
        <v>41129</v>
      </c>
      <c r="B1437" s="14">
        <v>24</v>
      </c>
      <c r="C1437" t="s">
        <v>54</v>
      </c>
      <c r="D1437" t="s">
        <v>57</v>
      </c>
      <c r="E1437" t="str">
        <f t="shared" si="22"/>
        <v>4112924Average Per Premise50% Cycling</v>
      </c>
      <c r="F1437">
        <v>1.2253829999999999</v>
      </c>
      <c r="G1437">
        <v>1.356142</v>
      </c>
      <c r="H1437">
        <v>1.2794019999999999</v>
      </c>
      <c r="I1437">
        <v>70.305809999999994</v>
      </c>
      <c r="J1437">
        <v>2.5817000000000001E-3</v>
      </c>
      <c r="K1437">
        <v>7.8309900000000002E-2</v>
      </c>
      <c r="L1437" s="1">
        <v>0.13075899999999999</v>
      </c>
      <c r="M1437" s="1">
        <v>0.18320810000000001</v>
      </c>
      <c r="N1437">
        <v>0.25893630000000001</v>
      </c>
      <c r="O1437">
        <v>-7.4158199999999994E-2</v>
      </c>
      <c r="P1437">
        <v>1.57E-3</v>
      </c>
      <c r="Q1437">
        <v>5.40191E-2</v>
      </c>
      <c r="R1437">
        <v>0.1064682</v>
      </c>
      <c r="S1437">
        <v>0.18219630000000001</v>
      </c>
    </row>
    <row r="1438" spans="1:19">
      <c r="A1438" s="12">
        <v>41129</v>
      </c>
      <c r="B1438" s="14">
        <v>24</v>
      </c>
      <c r="C1438" t="s">
        <v>54</v>
      </c>
      <c r="D1438" t="s">
        <v>52</v>
      </c>
      <c r="E1438" t="str">
        <f t="shared" si="22"/>
        <v>4112924Average Per PremiseAll</v>
      </c>
      <c r="F1438">
        <v>1.157983</v>
      </c>
      <c r="G1438">
        <v>1.200186</v>
      </c>
      <c r="H1438">
        <v>1.1755640000000001</v>
      </c>
      <c r="I1438">
        <v>70.204809999999995</v>
      </c>
      <c r="J1438">
        <v>-6.9158499999999998E-2</v>
      </c>
      <c r="K1438">
        <v>-3.3651000000000002E-3</v>
      </c>
      <c r="L1438" s="1">
        <v>4.2203200000000003E-2</v>
      </c>
      <c r="M1438" s="1">
        <v>8.7771500000000002E-2</v>
      </c>
      <c r="N1438">
        <v>0.1535648</v>
      </c>
      <c r="O1438">
        <v>-9.3780699999999995E-2</v>
      </c>
      <c r="P1438">
        <v>-2.79873E-2</v>
      </c>
      <c r="Q1438">
        <v>1.75809E-2</v>
      </c>
      <c r="R1438">
        <v>6.3149300000000005E-2</v>
      </c>
      <c r="S1438">
        <v>0.12894259999999999</v>
      </c>
    </row>
    <row r="1439" spans="1:19">
      <c r="A1439" s="12">
        <v>41129</v>
      </c>
      <c r="B1439" s="14">
        <v>24</v>
      </c>
      <c r="C1439" t="s">
        <v>56</v>
      </c>
      <c r="D1439" t="s">
        <v>58</v>
      </c>
      <c r="E1439" t="str">
        <f t="shared" si="22"/>
        <v>4112924Average Per Ton100% Cycling</v>
      </c>
      <c r="F1439">
        <v>0.25656250000000003</v>
      </c>
      <c r="G1439">
        <v>0.24807580000000001</v>
      </c>
      <c r="H1439">
        <v>0.25312079999999998</v>
      </c>
      <c r="I1439">
        <v>70.11524</v>
      </c>
      <c r="J1439">
        <v>-0.1049365</v>
      </c>
      <c r="K1439">
        <v>-4.7953200000000001E-2</v>
      </c>
      <c r="L1439" s="1">
        <v>-8.4867999999999992E-3</v>
      </c>
      <c r="M1439" s="1">
        <v>3.0979699999999999E-2</v>
      </c>
      <c r="N1439">
        <v>8.7963E-2</v>
      </c>
      <c r="O1439">
        <v>-9.9891499999999994E-2</v>
      </c>
      <c r="P1439">
        <v>-4.2908200000000001E-2</v>
      </c>
      <c r="Q1439">
        <v>-3.4416999999999998E-3</v>
      </c>
      <c r="R1439">
        <v>3.6024800000000003E-2</v>
      </c>
      <c r="S1439">
        <v>9.3008099999999996E-2</v>
      </c>
    </row>
    <row r="1440" spans="1:19">
      <c r="A1440" s="12">
        <v>41129</v>
      </c>
      <c r="B1440" s="14">
        <v>24</v>
      </c>
      <c r="C1440" t="s">
        <v>56</v>
      </c>
      <c r="D1440" t="s">
        <v>57</v>
      </c>
      <c r="E1440" t="str">
        <f t="shared" si="22"/>
        <v>4112924Average Per Ton50% Cycling</v>
      </c>
      <c r="F1440">
        <v>0.30309370000000002</v>
      </c>
      <c r="G1440">
        <v>0.33543640000000002</v>
      </c>
      <c r="H1440">
        <v>0.31645509999999999</v>
      </c>
      <c r="I1440">
        <v>70.305809999999994</v>
      </c>
      <c r="J1440">
        <v>-9.5834600000000006E-2</v>
      </c>
      <c r="K1440">
        <v>-2.01064E-2</v>
      </c>
      <c r="L1440" s="1">
        <v>3.2342700000000002E-2</v>
      </c>
      <c r="M1440" s="1">
        <v>8.4791800000000001E-2</v>
      </c>
      <c r="N1440">
        <v>0.16052</v>
      </c>
      <c r="O1440">
        <v>-0.1148159</v>
      </c>
      <c r="P1440">
        <v>-3.9087700000000003E-2</v>
      </c>
      <c r="Q1440">
        <v>1.3361400000000001E-2</v>
      </c>
      <c r="R1440">
        <v>6.5810499999999994E-2</v>
      </c>
      <c r="S1440">
        <v>0.14153859999999999</v>
      </c>
    </row>
    <row r="1441" spans="1:19">
      <c r="A1441" s="12">
        <v>41129</v>
      </c>
      <c r="B1441" s="14">
        <v>24</v>
      </c>
      <c r="C1441" t="s">
        <v>56</v>
      </c>
      <c r="D1441" t="s">
        <v>52</v>
      </c>
      <c r="E1441" t="str">
        <f t="shared" si="22"/>
        <v>4112924Average Per TonAll</v>
      </c>
      <c r="F1441">
        <v>0.27843220000000002</v>
      </c>
      <c r="G1441">
        <v>0.28913519999999998</v>
      </c>
      <c r="H1441">
        <v>0.28288790000000003</v>
      </c>
      <c r="I1441">
        <v>70.204809999999995</v>
      </c>
      <c r="J1441">
        <v>-0.1006586</v>
      </c>
      <c r="K1441">
        <v>-3.4865199999999999E-2</v>
      </c>
      <c r="L1441" s="1">
        <v>1.07031E-2</v>
      </c>
      <c r="M1441" s="1">
        <v>5.6271399999999999E-2</v>
      </c>
      <c r="N1441">
        <v>0.1220648</v>
      </c>
      <c r="O1441">
        <v>-0.1069059</v>
      </c>
      <c r="P1441">
        <v>-4.1112500000000003E-2</v>
      </c>
      <c r="Q1441">
        <v>4.4558000000000002E-3</v>
      </c>
      <c r="R1441">
        <v>5.0024100000000002E-2</v>
      </c>
      <c r="S1441">
        <v>0.1158174</v>
      </c>
    </row>
    <row r="1442" spans="1:19">
      <c r="A1442" s="12">
        <v>41165</v>
      </c>
      <c r="B1442" s="14">
        <v>1</v>
      </c>
      <c r="C1442" t="s">
        <v>63</v>
      </c>
      <c r="D1442" t="s">
        <v>58</v>
      </c>
      <c r="E1442" t="str">
        <f t="shared" si="22"/>
        <v>411651Aggregate100% Cycling</v>
      </c>
      <c r="F1442">
        <v>9.7404100000000007</v>
      </c>
      <c r="G1442">
        <v>9.3253839999999997</v>
      </c>
      <c r="H1442">
        <v>10.75905</v>
      </c>
      <c r="I1442">
        <v>69.513729999999995</v>
      </c>
      <c r="J1442">
        <v>-1.2021630000000001</v>
      </c>
      <c r="K1442">
        <v>-0.73711590000000005</v>
      </c>
      <c r="L1442" s="1">
        <v>-0.41502559999999999</v>
      </c>
      <c r="M1442" s="1">
        <v>-9.2935199999999996E-2</v>
      </c>
      <c r="N1442">
        <v>0.3721121</v>
      </c>
      <c r="O1442">
        <v>0.2314976</v>
      </c>
      <c r="P1442">
        <v>0.69654490000000002</v>
      </c>
      <c r="Q1442">
        <v>1.018635</v>
      </c>
      <c r="R1442">
        <v>1.3407260000000001</v>
      </c>
      <c r="S1442">
        <v>1.8057730000000001</v>
      </c>
    </row>
    <row r="1443" spans="1:19">
      <c r="A1443" s="12">
        <v>41165</v>
      </c>
      <c r="B1443" s="14">
        <v>1</v>
      </c>
      <c r="C1443" t="s">
        <v>63</v>
      </c>
      <c r="D1443" t="s">
        <v>57</v>
      </c>
      <c r="E1443" t="str">
        <f t="shared" si="22"/>
        <v>411651Aggregate50% Cycling</v>
      </c>
      <c r="F1443">
        <v>9.4386139999999994</v>
      </c>
      <c r="G1443">
        <v>9.1191569999999995</v>
      </c>
      <c r="H1443">
        <v>9.1325289999999999</v>
      </c>
      <c r="I1443">
        <v>69.44256</v>
      </c>
      <c r="J1443">
        <v>-1.2479150000000001</v>
      </c>
      <c r="K1443">
        <v>-0.69937439999999995</v>
      </c>
      <c r="L1443" s="1">
        <v>-0.31945689999999999</v>
      </c>
      <c r="M1443" s="1">
        <v>6.04605E-2</v>
      </c>
      <c r="N1443">
        <v>0.60900100000000001</v>
      </c>
      <c r="O1443">
        <v>-1.2345429999999999</v>
      </c>
      <c r="P1443">
        <v>-0.68600240000000001</v>
      </c>
      <c r="Q1443">
        <v>-0.30608489999999999</v>
      </c>
      <c r="R1443">
        <v>7.3832499999999995E-2</v>
      </c>
      <c r="S1443">
        <v>0.62237299999999995</v>
      </c>
    </row>
    <row r="1444" spans="1:19">
      <c r="A1444" s="12">
        <v>41165</v>
      </c>
      <c r="B1444" s="14">
        <v>1</v>
      </c>
      <c r="C1444" t="s">
        <v>63</v>
      </c>
      <c r="D1444" t="s">
        <v>52</v>
      </c>
      <c r="E1444" t="str">
        <f t="shared" si="22"/>
        <v>411651AggregateAll</v>
      </c>
      <c r="F1444">
        <v>19.187740000000002</v>
      </c>
      <c r="G1444">
        <v>18.45365</v>
      </c>
      <c r="H1444">
        <v>19.889309999999998</v>
      </c>
      <c r="I1444">
        <v>69.480279999999993</v>
      </c>
      <c r="J1444">
        <v>-2.4519169999999999</v>
      </c>
      <c r="K1444">
        <v>-1.4370130000000001</v>
      </c>
      <c r="L1444" s="1">
        <v>-0.73409349999999995</v>
      </c>
      <c r="M1444" s="1">
        <v>-3.1174199999999999E-2</v>
      </c>
      <c r="N1444">
        <v>0.98372970000000004</v>
      </c>
      <c r="O1444">
        <v>-1.016249</v>
      </c>
      <c r="P1444">
        <v>-1.3450999999999999E-3</v>
      </c>
      <c r="Q1444">
        <v>0.70157429999999998</v>
      </c>
      <c r="R1444">
        <v>1.4044939999999999</v>
      </c>
      <c r="S1444">
        <v>2.419397</v>
      </c>
    </row>
    <row r="1445" spans="1:19">
      <c r="A1445" s="12">
        <v>41165</v>
      </c>
      <c r="B1445" s="14">
        <v>1</v>
      </c>
      <c r="C1445" t="s">
        <v>55</v>
      </c>
      <c r="D1445" t="s">
        <v>58</v>
      </c>
      <c r="E1445" t="str">
        <f t="shared" si="22"/>
        <v>411651Average Per Device100% Cycling</v>
      </c>
      <c r="F1445">
        <v>0.67174080000000003</v>
      </c>
      <c r="G1445">
        <v>0.64311879999999999</v>
      </c>
      <c r="H1445">
        <v>0.74199029999999999</v>
      </c>
      <c r="I1445">
        <v>69.513729999999995</v>
      </c>
      <c r="J1445">
        <v>-9.2878100000000005E-2</v>
      </c>
      <c r="K1445">
        <v>-5.4915100000000001E-2</v>
      </c>
      <c r="L1445" s="1">
        <v>-2.8622000000000002E-2</v>
      </c>
      <c r="M1445" s="1">
        <v>-2.3289000000000001E-3</v>
      </c>
      <c r="N1445">
        <v>3.5634199999999998E-2</v>
      </c>
      <c r="O1445">
        <v>5.9934000000000003E-3</v>
      </c>
      <c r="P1445">
        <v>4.39564E-2</v>
      </c>
      <c r="Q1445">
        <v>7.0249500000000006E-2</v>
      </c>
      <c r="R1445">
        <v>9.6542600000000006E-2</v>
      </c>
      <c r="S1445">
        <v>0.1345056</v>
      </c>
    </row>
    <row r="1446" spans="1:19">
      <c r="A1446" s="12">
        <v>41165</v>
      </c>
      <c r="B1446" s="14">
        <v>1</v>
      </c>
      <c r="C1446" t="s">
        <v>55</v>
      </c>
      <c r="D1446" t="s">
        <v>57</v>
      </c>
      <c r="E1446" t="str">
        <f t="shared" si="22"/>
        <v>411651Average Per Device50% Cycling</v>
      </c>
      <c r="F1446">
        <v>0.75889810000000002</v>
      </c>
      <c r="G1446">
        <v>0.73321259999999999</v>
      </c>
      <c r="H1446">
        <v>0.73428769999999999</v>
      </c>
      <c r="I1446">
        <v>69.44256</v>
      </c>
      <c r="J1446">
        <v>-0.112636</v>
      </c>
      <c r="K1446">
        <v>-6.1264899999999997E-2</v>
      </c>
      <c r="L1446" s="1">
        <v>-2.56855E-2</v>
      </c>
      <c r="M1446" s="1">
        <v>9.894E-3</v>
      </c>
      <c r="N1446">
        <v>6.1265100000000003E-2</v>
      </c>
      <c r="O1446">
        <v>-0.1115609</v>
      </c>
      <c r="P1446">
        <v>-6.0189800000000002E-2</v>
      </c>
      <c r="Q1446">
        <v>-2.4610300000000002E-2</v>
      </c>
      <c r="R1446">
        <v>1.0969100000000001E-2</v>
      </c>
      <c r="S1446">
        <v>6.2340199999999998E-2</v>
      </c>
    </row>
    <row r="1447" spans="1:19">
      <c r="A1447" s="12">
        <v>41165</v>
      </c>
      <c r="B1447" s="14">
        <v>1</v>
      </c>
      <c r="C1447" t="s">
        <v>55</v>
      </c>
      <c r="D1447" t="s">
        <v>52</v>
      </c>
      <c r="E1447" t="str">
        <f t="shared" si="22"/>
        <v>411651Average Per DeviceAll</v>
      </c>
      <c r="F1447">
        <v>0.71270469999999997</v>
      </c>
      <c r="G1447">
        <v>0.68546289999999999</v>
      </c>
      <c r="H1447">
        <v>0.73837010000000003</v>
      </c>
      <c r="I1447">
        <v>69.480279999999993</v>
      </c>
      <c r="J1447">
        <v>-0.1021643</v>
      </c>
      <c r="K1447">
        <v>-5.78995E-2</v>
      </c>
      <c r="L1447" s="1">
        <v>-2.72418E-2</v>
      </c>
      <c r="M1447" s="1">
        <v>3.4158999999999999E-3</v>
      </c>
      <c r="N1447">
        <v>4.7680699999999999E-2</v>
      </c>
      <c r="O1447">
        <v>-4.9257099999999998E-2</v>
      </c>
      <c r="P1447">
        <v>-4.9922999999999999E-3</v>
      </c>
      <c r="Q1447">
        <v>2.5665400000000001E-2</v>
      </c>
      <c r="R1447">
        <v>5.6323100000000001E-2</v>
      </c>
      <c r="S1447">
        <v>0.10058789999999999</v>
      </c>
    </row>
    <row r="1448" spans="1:19">
      <c r="A1448" s="12">
        <v>41165</v>
      </c>
      <c r="B1448" s="14">
        <v>1</v>
      </c>
      <c r="C1448" t="s">
        <v>54</v>
      </c>
      <c r="D1448" t="s">
        <v>58</v>
      </c>
      <c r="E1448" t="str">
        <f t="shared" si="22"/>
        <v>411651Average Per Premise100% Cycling</v>
      </c>
      <c r="F1448">
        <v>0.7951355</v>
      </c>
      <c r="G1448">
        <v>0.76125589999999999</v>
      </c>
      <c r="H1448">
        <v>0.8782894</v>
      </c>
      <c r="I1448">
        <v>69.513729999999995</v>
      </c>
      <c r="J1448">
        <v>-9.8135799999999995E-2</v>
      </c>
      <c r="K1448">
        <v>-6.0172700000000003E-2</v>
      </c>
      <c r="L1448" s="1">
        <v>-3.3879600000000003E-2</v>
      </c>
      <c r="M1448" s="1">
        <v>-7.5865000000000004E-3</v>
      </c>
      <c r="N1448">
        <v>3.0376500000000001E-2</v>
      </c>
      <c r="O1448">
        <v>1.8897799999999999E-2</v>
      </c>
      <c r="P1448">
        <v>5.6860800000000003E-2</v>
      </c>
      <c r="Q1448">
        <v>8.3153900000000003E-2</v>
      </c>
      <c r="R1448">
        <v>0.109447</v>
      </c>
      <c r="S1448">
        <v>0.14741000000000001</v>
      </c>
    </row>
    <row r="1449" spans="1:19">
      <c r="A1449" s="12">
        <v>41165</v>
      </c>
      <c r="B1449" s="14">
        <v>1</v>
      </c>
      <c r="C1449" t="s">
        <v>54</v>
      </c>
      <c r="D1449" t="s">
        <v>57</v>
      </c>
      <c r="E1449" t="str">
        <f t="shared" si="22"/>
        <v>411651Average Per Premise50% Cycling</v>
      </c>
      <c r="F1449">
        <v>0.88393089999999996</v>
      </c>
      <c r="G1449">
        <v>0.85401360000000004</v>
      </c>
      <c r="H1449">
        <v>0.85526590000000002</v>
      </c>
      <c r="I1449">
        <v>69.44256</v>
      </c>
      <c r="J1449">
        <v>-0.11686779999999999</v>
      </c>
      <c r="K1449">
        <v>-6.5496799999999994E-2</v>
      </c>
      <c r="L1449" s="1">
        <v>-2.9917300000000001E-2</v>
      </c>
      <c r="M1449" s="1">
        <v>5.6622E-3</v>
      </c>
      <c r="N1449">
        <v>5.7033199999999999E-2</v>
      </c>
      <c r="O1449">
        <v>-0.1156156</v>
      </c>
      <c r="P1449">
        <v>-6.4244499999999996E-2</v>
      </c>
      <c r="Q1449">
        <v>-2.8665E-2</v>
      </c>
      <c r="R1449">
        <v>6.9144999999999996E-3</v>
      </c>
      <c r="S1449">
        <v>5.8285499999999997E-2</v>
      </c>
    </row>
    <row r="1450" spans="1:19">
      <c r="A1450" s="12">
        <v>41165</v>
      </c>
      <c r="B1450" s="14">
        <v>1</v>
      </c>
      <c r="C1450" t="s">
        <v>54</v>
      </c>
      <c r="D1450" t="s">
        <v>52</v>
      </c>
      <c r="E1450" t="str">
        <f t="shared" si="22"/>
        <v>411651Average Per PremiseAll</v>
      </c>
      <c r="F1450">
        <v>0.83686939999999999</v>
      </c>
      <c r="G1450">
        <v>0.80485200000000001</v>
      </c>
      <c r="H1450">
        <v>0.86746840000000003</v>
      </c>
      <c r="I1450">
        <v>69.480279999999993</v>
      </c>
      <c r="J1450">
        <v>-0.1069399</v>
      </c>
      <c r="K1450">
        <v>-6.2674999999999995E-2</v>
      </c>
      <c r="L1450" s="1">
        <v>-3.2017299999999999E-2</v>
      </c>
      <c r="M1450" s="1">
        <v>-1.3596999999999999E-3</v>
      </c>
      <c r="N1450">
        <v>4.2905199999999998E-2</v>
      </c>
      <c r="O1450">
        <v>-4.4323500000000002E-2</v>
      </c>
      <c r="P1450">
        <v>-5.8699999999999997E-5</v>
      </c>
      <c r="Q1450">
        <v>3.0599000000000001E-2</v>
      </c>
      <c r="R1450">
        <v>6.1256699999999997E-2</v>
      </c>
      <c r="S1450">
        <v>0.1055215</v>
      </c>
    </row>
    <row r="1451" spans="1:19">
      <c r="A1451" s="12">
        <v>41165</v>
      </c>
      <c r="B1451" s="14">
        <v>1</v>
      </c>
      <c r="C1451" t="s">
        <v>56</v>
      </c>
      <c r="D1451" t="s">
        <v>58</v>
      </c>
      <c r="E1451" t="str">
        <f t="shared" si="22"/>
        <v>411651Average Per Ton100% Cycling</v>
      </c>
      <c r="F1451">
        <v>0.18575820000000001</v>
      </c>
      <c r="G1451">
        <v>0.17784330000000001</v>
      </c>
      <c r="H1451">
        <v>0.20518439999999999</v>
      </c>
      <c r="I1451">
        <v>69.513729999999995</v>
      </c>
      <c r="J1451">
        <v>-7.2170999999999999E-2</v>
      </c>
      <c r="K1451">
        <v>-3.4208000000000002E-2</v>
      </c>
      <c r="L1451" s="1">
        <v>-7.9149000000000008E-3</v>
      </c>
      <c r="M1451" s="1">
        <v>1.8378200000000001E-2</v>
      </c>
      <c r="N1451">
        <v>5.6341200000000001E-2</v>
      </c>
      <c r="O1451">
        <v>-4.4829899999999999E-2</v>
      </c>
      <c r="P1451">
        <v>-6.8668000000000002E-3</v>
      </c>
      <c r="Q1451">
        <v>1.9426300000000001E-2</v>
      </c>
      <c r="R1451">
        <v>4.5719299999999997E-2</v>
      </c>
      <c r="S1451">
        <v>8.3682400000000004E-2</v>
      </c>
    </row>
    <row r="1452" spans="1:19">
      <c r="A1452" s="12">
        <v>41165</v>
      </c>
      <c r="B1452" s="14">
        <v>1</v>
      </c>
      <c r="C1452" t="s">
        <v>56</v>
      </c>
      <c r="D1452" t="s">
        <v>57</v>
      </c>
      <c r="E1452" t="str">
        <f t="shared" si="22"/>
        <v>411651Average Per Ton50% Cycling</v>
      </c>
      <c r="F1452">
        <v>0.21863679999999999</v>
      </c>
      <c r="G1452">
        <v>0.2112368</v>
      </c>
      <c r="H1452">
        <v>0.2115466</v>
      </c>
      <c r="I1452">
        <v>69.44256</v>
      </c>
      <c r="J1452">
        <v>-9.4350500000000004E-2</v>
      </c>
      <c r="K1452">
        <v>-4.2979400000000001E-2</v>
      </c>
      <c r="L1452" s="1">
        <v>-7.3999000000000001E-3</v>
      </c>
      <c r="M1452" s="1">
        <v>2.81795E-2</v>
      </c>
      <c r="N1452">
        <v>7.9550599999999999E-2</v>
      </c>
      <c r="O1452">
        <v>-9.4040700000000005E-2</v>
      </c>
      <c r="P1452">
        <v>-4.2669600000000002E-2</v>
      </c>
      <c r="Q1452">
        <v>-7.0901999999999996E-3</v>
      </c>
      <c r="R1452">
        <v>2.8489299999999999E-2</v>
      </c>
      <c r="S1452">
        <v>7.9860399999999998E-2</v>
      </c>
    </row>
    <row r="1453" spans="1:19">
      <c r="A1453" s="12">
        <v>41165</v>
      </c>
      <c r="B1453" s="14">
        <v>1</v>
      </c>
      <c r="C1453" t="s">
        <v>56</v>
      </c>
      <c r="D1453" t="s">
        <v>52</v>
      </c>
      <c r="E1453" t="str">
        <f t="shared" si="22"/>
        <v>411651Average Per TonAll</v>
      </c>
      <c r="F1453">
        <v>0.2012111</v>
      </c>
      <c r="G1453">
        <v>0.19353819999999999</v>
      </c>
      <c r="H1453">
        <v>0.20817459999999999</v>
      </c>
      <c r="I1453">
        <v>69.480279999999993</v>
      </c>
      <c r="J1453">
        <v>-8.2595399999999999E-2</v>
      </c>
      <c r="K1453">
        <v>-3.8330500000000003E-2</v>
      </c>
      <c r="L1453" s="1">
        <v>-7.6728999999999999E-3</v>
      </c>
      <c r="M1453" s="1">
        <v>2.29848E-2</v>
      </c>
      <c r="N1453">
        <v>6.7249600000000007E-2</v>
      </c>
      <c r="O1453">
        <v>-6.7959000000000006E-2</v>
      </c>
      <c r="P1453">
        <v>-2.3694199999999999E-2</v>
      </c>
      <c r="Q1453">
        <v>6.9635000000000001E-3</v>
      </c>
      <c r="R1453">
        <v>3.76212E-2</v>
      </c>
      <c r="S1453">
        <v>8.1886E-2</v>
      </c>
    </row>
    <row r="1454" spans="1:19">
      <c r="A1454" s="12">
        <v>41165</v>
      </c>
      <c r="B1454" s="14">
        <v>2</v>
      </c>
      <c r="C1454" t="s">
        <v>63</v>
      </c>
      <c r="D1454" t="s">
        <v>58</v>
      </c>
      <c r="E1454" t="str">
        <f t="shared" si="22"/>
        <v>411652Aggregate100% Cycling</v>
      </c>
      <c r="F1454">
        <v>8.4925139999999999</v>
      </c>
      <c r="G1454">
        <v>8.5128559999999993</v>
      </c>
      <c r="H1454">
        <v>9.8216009999999994</v>
      </c>
      <c r="I1454">
        <v>69.587580000000003</v>
      </c>
      <c r="J1454">
        <v>-0.7157907</v>
      </c>
      <c r="K1454">
        <v>-0.2808774</v>
      </c>
      <c r="L1454" s="1">
        <v>2.0342200000000001E-2</v>
      </c>
      <c r="M1454" s="1">
        <v>0.32156180000000001</v>
      </c>
      <c r="N1454">
        <v>0.75647500000000001</v>
      </c>
      <c r="O1454">
        <v>0.59295419999999999</v>
      </c>
      <c r="P1454">
        <v>1.027868</v>
      </c>
      <c r="Q1454">
        <v>1.3290869999999999</v>
      </c>
      <c r="R1454">
        <v>1.630307</v>
      </c>
      <c r="S1454">
        <v>2.0652200000000001</v>
      </c>
    </row>
    <row r="1455" spans="1:19">
      <c r="A1455" s="12">
        <v>41165</v>
      </c>
      <c r="B1455" s="14">
        <v>2</v>
      </c>
      <c r="C1455" t="s">
        <v>63</v>
      </c>
      <c r="D1455" t="s">
        <v>57</v>
      </c>
      <c r="E1455" t="str">
        <f t="shared" si="22"/>
        <v>411652Aggregate50% Cycling</v>
      </c>
      <c r="F1455">
        <v>8.6263000000000005</v>
      </c>
      <c r="G1455">
        <v>7.9931840000000003</v>
      </c>
      <c r="H1455">
        <v>8.0049050000000008</v>
      </c>
      <c r="I1455">
        <v>69.662400000000005</v>
      </c>
      <c r="J1455">
        <v>-1.464591</v>
      </c>
      <c r="K1455">
        <v>-0.97334860000000001</v>
      </c>
      <c r="L1455" s="1">
        <v>-0.63311569999999995</v>
      </c>
      <c r="M1455" s="1">
        <v>-0.2928828</v>
      </c>
      <c r="N1455">
        <v>0.19835939999999999</v>
      </c>
      <c r="O1455">
        <v>-1.4528700000000001</v>
      </c>
      <c r="P1455">
        <v>-0.96162749999999997</v>
      </c>
      <c r="Q1455">
        <v>-0.62139469999999997</v>
      </c>
      <c r="R1455">
        <v>-0.28116180000000002</v>
      </c>
      <c r="S1455">
        <v>0.2100804</v>
      </c>
    </row>
    <row r="1456" spans="1:19">
      <c r="A1456" s="12">
        <v>41165</v>
      </c>
      <c r="B1456" s="14">
        <v>2</v>
      </c>
      <c r="C1456" t="s">
        <v>63</v>
      </c>
      <c r="D1456" t="s">
        <v>52</v>
      </c>
      <c r="E1456" t="str">
        <f t="shared" si="22"/>
        <v>411652AggregateAll</v>
      </c>
      <c r="F1456">
        <v>17.13006</v>
      </c>
      <c r="G1456">
        <v>16.511310000000002</v>
      </c>
      <c r="H1456">
        <v>17.821390000000001</v>
      </c>
      <c r="I1456">
        <v>69.622749999999996</v>
      </c>
      <c r="J1456">
        <v>-2.1881089999999999</v>
      </c>
      <c r="K1456">
        <v>-1.260923</v>
      </c>
      <c r="L1456" s="1">
        <v>-0.61875659999999999</v>
      </c>
      <c r="M1456" s="1">
        <v>2.3409900000000001E-2</v>
      </c>
      <c r="N1456">
        <v>0.9505962</v>
      </c>
      <c r="O1456">
        <v>-0.87802279999999999</v>
      </c>
      <c r="P1456">
        <v>4.9163600000000002E-2</v>
      </c>
      <c r="Q1456">
        <v>0.69133</v>
      </c>
      <c r="R1456">
        <v>1.3334969999999999</v>
      </c>
      <c r="S1456">
        <v>2.2606830000000002</v>
      </c>
    </row>
    <row r="1457" spans="1:19">
      <c r="A1457" s="12">
        <v>41165</v>
      </c>
      <c r="B1457" s="14">
        <v>2</v>
      </c>
      <c r="C1457" t="s">
        <v>55</v>
      </c>
      <c r="D1457" t="s">
        <v>58</v>
      </c>
      <c r="E1457" t="str">
        <f t="shared" si="22"/>
        <v>411652Average Per Device100% Cycling</v>
      </c>
      <c r="F1457">
        <v>0.58568050000000005</v>
      </c>
      <c r="G1457">
        <v>0.58708329999999997</v>
      </c>
      <c r="H1457">
        <v>0.67734000000000005</v>
      </c>
      <c r="I1457">
        <v>69.587580000000003</v>
      </c>
      <c r="J1457">
        <v>-5.8689600000000001E-2</v>
      </c>
      <c r="K1457">
        <v>-2.3186499999999999E-2</v>
      </c>
      <c r="L1457" s="1">
        <v>1.4028999999999999E-3</v>
      </c>
      <c r="M1457" s="1">
        <v>2.59922E-2</v>
      </c>
      <c r="N1457">
        <v>6.1495300000000003E-2</v>
      </c>
      <c r="O1457">
        <v>3.1567100000000001E-2</v>
      </c>
      <c r="P1457">
        <v>6.7070199999999996E-2</v>
      </c>
      <c r="Q1457">
        <v>9.1659500000000005E-2</v>
      </c>
      <c r="R1457">
        <v>0.1162489</v>
      </c>
      <c r="S1457">
        <v>0.151752</v>
      </c>
    </row>
    <row r="1458" spans="1:19">
      <c r="A1458" s="12">
        <v>41165</v>
      </c>
      <c r="B1458" s="14">
        <v>2</v>
      </c>
      <c r="C1458" t="s">
        <v>55</v>
      </c>
      <c r="D1458" t="s">
        <v>57</v>
      </c>
      <c r="E1458" t="str">
        <f t="shared" si="22"/>
        <v>411652Average Per Device50% Cycling</v>
      </c>
      <c r="F1458">
        <v>0.69358509999999995</v>
      </c>
      <c r="G1458">
        <v>0.64268029999999998</v>
      </c>
      <c r="H1458">
        <v>0.64362280000000005</v>
      </c>
      <c r="I1458">
        <v>69.662400000000005</v>
      </c>
      <c r="J1458">
        <v>-0.12877279999999999</v>
      </c>
      <c r="K1458">
        <v>-8.27677E-2</v>
      </c>
      <c r="L1458" s="1">
        <v>-5.09048E-2</v>
      </c>
      <c r="M1458" s="1">
        <v>-1.9041800000000001E-2</v>
      </c>
      <c r="N1458">
        <v>2.6963299999999999E-2</v>
      </c>
      <c r="O1458">
        <v>-0.12783040000000001</v>
      </c>
      <c r="P1458">
        <v>-8.1825300000000004E-2</v>
      </c>
      <c r="Q1458">
        <v>-4.9962300000000001E-2</v>
      </c>
      <c r="R1458">
        <v>-1.8099400000000002E-2</v>
      </c>
      <c r="S1458">
        <v>2.7905699999999999E-2</v>
      </c>
    </row>
    <row r="1459" spans="1:19">
      <c r="A1459" s="12">
        <v>41165</v>
      </c>
      <c r="B1459" s="14">
        <v>2</v>
      </c>
      <c r="C1459" t="s">
        <v>55</v>
      </c>
      <c r="D1459" t="s">
        <v>52</v>
      </c>
      <c r="E1459" t="str">
        <f t="shared" si="22"/>
        <v>411652Average Per DeviceAll</v>
      </c>
      <c r="F1459">
        <v>0.63639559999999995</v>
      </c>
      <c r="G1459">
        <v>0.61321389999999998</v>
      </c>
      <c r="H1459">
        <v>0.66149290000000005</v>
      </c>
      <c r="I1459">
        <v>69.622749999999996</v>
      </c>
      <c r="J1459">
        <v>-9.1628699999999993E-2</v>
      </c>
      <c r="K1459">
        <v>-5.1189699999999998E-2</v>
      </c>
      <c r="L1459" s="1">
        <v>-2.31817E-2</v>
      </c>
      <c r="M1459" s="1">
        <v>4.8262000000000001E-3</v>
      </c>
      <c r="N1459">
        <v>4.5265300000000001E-2</v>
      </c>
      <c r="O1459">
        <v>-4.3349699999999998E-2</v>
      </c>
      <c r="P1459">
        <v>-2.9107E-3</v>
      </c>
      <c r="Q1459">
        <v>2.5097299999999999E-2</v>
      </c>
      <c r="R1459">
        <v>5.3105199999999998E-2</v>
      </c>
      <c r="S1459">
        <v>9.3544299999999997E-2</v>
      </c>
    </row>
    <row r="1460" spans="1:19">
      <c r="A1460" s="12">
        <v>41165</v>
      </c>
      <c r="B1460" s="14">
        <v>2</v>
      </c>
      <c r="C1460" t="s">
        <v>54</v>
      </c>
      <c r="D1460" t="s">
        <v>58</v>
      </c>
      <c r="E1460" t="str">
        <f t="shared" si="22"/>
        <v>411652Average Per Premise100% Cycling</v>
      </c>
      <c r="F1460">
        <v>0.69326650000000001</v>
      </c>
      <c r="G1460">
        <v>0.69492699999999996</v>
      </c>
      <c r="H1460">
        <v>0.80176340000000001</v>
      </c>
      <c r="I1460">
        <v>69.587580000000003</v>
      </c>
      <c r="J1460">
        <v>-5.8431900000000002E-2</v>
      </c>
      <c r="K1460">
        <v>-2.2928799999999999E-2</v>
      </c>
      <c r="L1460" s="1">
        <v>1.6605999999999999E-3</v>
      </c>
      <c r="M1460" s="1">
        <v>2.62499E-2</v>
      </c>
      <c r="N1460">
        <v>6.1753099999999998E-2</v>
      </c>
      <c r="O1460">
        <v>4.84044E-2</v>
      </c>
      <c r="P1460">
        <v>8.3907599999999999E-2</v>
      </c>
      <c r="Q1460">
        <v>0.10849689999999999</v>
      </c>
      <c r="R1460">
        <v>0.13308629999999999</v>
      </c>
      <c r="S1460">
        <v>0.1685894</v>
      </c>
    </row>
    <row r="1461" spans="1:19">
      <c r="A1461" s="12">
        <v>41165</v>
      </c>
      <c r="B1461" s="14">
        <v>2</v>
      </c>
      <c r="C1461" t="s">
        <v>54</v>
      </c>
      <c r="D1461" t="s">
        <v>57</v>
      </c>
      <c r="E1461" t="str">
        <f t="shared" si="22"/>
        <v>411652Average Per Premise50% Cycling</v>
      </c>
      <c r="F1461">
        <v>0.8078573</v>
      </c>
      <c r="G1461">
        <v>0.7485657</v>
      </c>
      <c r="H1461">
        <v>0.74966339999999998</v>
      </c>
      <c r="I1461">
        <v>69.662400000000005</v>
      </c>
      <c r="J1461">
        <v>-0.1371597</v>
      </c>
      <c r="K1461">
        <v>-9.1154600000000002E-2</v>
      </c>
      <c r="L1461" s="1">
        <v>-5.92916E-2</v>
      </c>
      <c r="M1461" s="1">
        <v>-2.7428600000000001E-2</v>
      </c>
      <c r="N1461">
        <v>1.8576499999999999E-2</v>
      </c>
      <c r="O1461">
        <v>-0.13606199999999999</v>
      </c>
      <c r="P1461">
        <v>-9.0056899999999995E-2</v>
      </c>
      <c r="Q1461">
        <v>-5.81939E-2</v>
      </c>
      <c r="R1461">
        <v>-2.6330900000000001E-2</v>
      </c>
      <c r="S1461">
        <v>1.96741E-2</v>
      </c>
    </row>
    <row r="1462" spans="1:19">
      <c r="A1462" s="12">
        <v>41165</v>
      </c>
      <c r="B1462" s="14">
        <v>2</v>
      </c>
      <c r="C1462" t="s">
        <v>54</v>
      </c>
      <c r="D1462" t="s">
        <v>52</v>
      </c>
      <c r="E1462" t="str">
        <f t="shared" si="22"/>
        <v>411652Average Per PremiseAll</v>
      </c>
      <c r="F1462">
        <v>0.74712409999999996</v>
      </c>
      <c r="G1462">
        <v>0.72013720000000003</v>
      </c>
      <c r="H1462">
        <v>0.77727630000000003</v>
      </c>
      <c r="I1462">
        <v>69.622749999999996</v>
      </c>
      <c r="J1462">
        <v>-9.5433900000000002E-2</v>
      </c>
      <c r="K1462">
        <v>-5.4994899999999999E-2</v>
      </c>
      <c r="L1462" s="1">
        <v>-2.6986900000000001E-2</v>
      </c>
      <c r="M1462" s="1">
        <v>1.021E-3</v>
      </c>
      <c r="N1462">
        <v>4.14601E-2</v>
      </c>
      <c r="O1462">
        <v>-3.8294799999999997E-2</v>
      </c>
      <c r="P1462">
        <v>2.1443E-3</v>
      </c>
      <c r="Q1462">
        <v>3.0152200000000001E-2</v>
      </c>
      <c r="R1462">
        <v>5.8160200000000002E-2</v>
      </c>
      <c r="S1462">
        <v>9.8599199999999998E-2</v>
      </c>
    </row>
    <row r="1463" spans="1:19">
      <c r="A1463" s="12">
        <v>41165</v>
      </c>
      <c r="B1463" s="14">
        <v>2</v>
      </c>
      <c r="C1463" t="s">
        <v>56</v>
      </c>
      <c r="D1463" t="s">
        <v>58</v>
      </c>
      <c r="E1463" t="str">
        <f t="shared" si="22"/>
        <v>411652Average Per Ton100% Cycling</v>
      </c>
      <c r="F1463">
        <v>0.16195970000000001</v>
      </c>
      <c r="G1463">
        <v>0.16234760000000001</v>
      </c>
      <c r="H1463">
        <v>0.18730659999999999</v>
      </c>
      <c r="I1463">
        <v>69.587580000000003</v>
      </c>
      <c r="J1463">
        <v>-5.9704500000000001E-2</v>
      </c>
      <c r="K1463">
        <v>-2.4201400000000001E-2</v>
      </c>
      <c r="L1463" s="1">
        <v>3.88E-4</v>
      </c>
      <c r="M1463" s="1">
        <v>2.4977300000000001E-2</v>
      </c>
      <c r="N1463">
        <v>6.0480399999999997E-2</v>
      </c>
      <c r="O1463">
        <v>-3.4745600000000001E-2</v>
      </c>
      <c r="P1463">
        <v>7.5750000000000004E-4</v>
      </c>
      <c r="Q1463">
        <v>2.5346899999999999E-2</v>
      </c>
      <c r="R1463">
        <v>4.99362E-2</v>
      </c>
      <c r="S1463">
        <v>8.5439299999999996E-2</v>
      </c>
    </row>
    <row r="1464" spans="1:19">
      <c r="A1464" s="12">
        <v>41165</v>
      </c>
      <c r="B1464" s="14">
        <v>2</v>
      </c>
      <c r="C1464" t="s">
        <v>56</v>
      </c>
      <c r="D1464" t="s">
        <v>57</v>
      </c>
      <c r="E1464" t="str">
        <f t="shared" si="22"/>
        <v>411652Average Per Ton50% Cycling</v>
      </c>
      <c r="F1464">
        <v>0.19982030000000001</v>
      </c>
      <c r="G1464">
        <v>0.18515470000000001</v>
      </c>
      <c r="H1464">
        <v>0.18542620000000001</v>
      </c>
      <c r="I1464">
        <v>69.662400000000005</v>
      </c>
      <c r="J1464">
        <v>-9.2533599999999994E-2</v>
      </c>
      <c r="K1464">
        <v>-4.65285E-2</v>
      </c>
      <c r="L1464" s="1">
        <v>-1.46655E-2</v>
      </c>
      <c r="M1464" s="1">
        <v>1.7197400000000002E-2</v>
      </c>
      <c r="N1464">
        <v>6.3202499999999995E-2</v>
      </c>
      <c r="O1464">
        <v>-9.22621E-2</v>
      </c>
      <c r="P1464">
        <v>-4.6257E-2</v>
      </c>
      <c r="Q1464">
        <v>-1.4394000000000001E-2</v>
      </c>
      <c r="R1464">
        <v>1.7468899999999999E-2</v>
      </c>
      <c r="S1464">
        <v>6.3474000000000003E-2</v>
      </c>
    </row>
    <row r="1465" spans="1:19">
      <c r="A1465" s="12">
        <v>41165</v>
      </c>
      <c r="B1465" s="14">
        <v>2</v>
      </c>
      <c r="C1465" t="s">
        <v>56</v>
      </c>
      <c r="D1465" t="s">
        <v>52</v>
      </c>
      <c r="E1465" t="str">
        <f t="shared" si="22"/>
        <v>411652Average Per TonAll</v>
      </c>
      <c r="F1465">
        <v>0.1797542</v>
      </c>
      <c r="G1465">
        <v>0.173067</v>
      </c>
      <c r="H1465">
        <v>0.1864228</v>
      </c>
      <c r="I1465">
        <v>69.622749999999996</v>
      </c>
      <c r="J1465">
        <v>-7.5134199999999998E-2</v>
      </c>
      <c r="K1465">
        <v>-3.4695200000000002E-2</v>
      </c>
      <c r="L1465" s="1">
        <v>-6.6871999999999999E-3</v>
      </c>
      <c r="M1465" s="1">
        <v>2.1320800000000001E-2</v>
      </c>
      <c r="N1465">
        <v>6.1759799999999997E-2</v>
      </c>
      <c r="O1465">
        <v>-6.1778399999999997E-2</v>
      </c>
      <c r="P1465">
        <v>-2.1339299999999999E-2</v>
      </c>
      <c r="Q1465">
        <v>6.6686000000000002E-3</v>
      </c>
      <c r="R1465">
        <v>3.4676600000000002E-2</v>
      </c>
      <c r="S1465">
        <v>7.5115600000000005E-2</v>
      </c>
    </row>
    <row r="1466" spans="1:19">
      <c r="A1466" s="12">
        <v>41165</v>
      </c>
      <c r="B1466" s="14">
        <v>3</v>
      </c>
      <c r="C1466" t="s">
        <v>63</v>
      </c>
      <c r="D1466" t="s">
        <v>58</v>
      </c>
      <c r="E1466" t="str">
        <f t="shared" si="22"/>
        <v>411653Aggregate100% Cycling</v>
      </c>
      <c r="F1466">
        <v>8.0148299999999999</v>
      </c>
      <c r="G1466">
        <v>7.9495880000000003</v>
      </c>
      <c r="H1466">
        <v>9.1717370000000003</v>
      </c>
      <c r="I1466">
        <v>69.578000000000003</v>
      </c>
      <c r="J1466">
        <v>-0.76873670000000005</v>
      </c>
      <c r="K1466">
        <v>-0.35310659999999999</v>
      </c>
      <c r="L1466" s="1">
        <v>-6.5242400000000006E-2</v>
      </c>
      <c r="M1466" s="1">
        <v>0.22262170000000001</v>
      </c>
      <c r="N1466">
        <v>0.63825180000000004</v>
      </c>
      <c r="O1466">
        <v>0.45341239999999999</v>
      </c>
      <c r="P1466">
        <v>0.86904250000000005</v>
      </c>
      <c r="Q1466">
        <v>1.1569069999999999</v>
      </c>
      <c r="R1466">
        <v>1.444771</v>
      </c>
      <c r="S1466">
        <v>1.860401</v>
      </c>
    </row>
    <row r="1467" spans="1:19">
      <c r="A1467" s="12">
        <v>41165</v>
      </c>
      <c r="B1467" s="14">
        <v>3</v>
      </c>
      <c r="C1467" t="s">
        <v>63</v>
      </c>
      <c r="D1467" t="s">
        <v>57</v>
      </c>
      <c r="E1467" t="str">
        <f t="shared" si="22"/>
        <v>411653Aggregate50% Cycling</v>
      </c>
      <c r="F1467">
        <v>7.4429080000000001</v>
      </c>
      <c r="G1467">
        <v>7.3335819999999998</v>
      </c>
      <c r="H1467">
        <v>7.3443360000000002</v>
      </c>
      <c r="I1467">
        <v>69.612229999999997</v>
      </c>
      <c r="J1467">
        <v>-0.77495369999999997</v>
      </c>
      <c r="K1467">
        <v>-0.38169530000000002</v>
      </c>
      <c r="L1467" s="1">
        <v>-0.1093257</v>
      </c>
      <c r="M1467" s="1">
        <v>0.16304379999999999</v>
      </c>
      <c r="N1467">
        <v>0.55630219999999997</v>
      </c>
      <c r="O1467">
        <v>-0.76420010000000005</v>
      </c>
      <c r="P1467">
        <v>-0.37094169999999999</v>
      </c>
      <c r="Q1467">
        <v>-9.8572099999999996E-2</v>
      </c>
      <c r="R1467">
        <v>0.17379739999999999</v>
      </c>
      <c r="S1467">
        <v>0.5670558</v>
      </c>
    </row>
    <row r="1468" spans="1:19">
      <c r="A1468" s="12">
        <v>41165</v>
      </c>
      <c r="B1468" s="14">
        <v>3</v>
      </c>
      <c r="C1468" t="s">
        <v>63</v>
      </c>
      <c r="D1468" t="s">
        <v>52</v>
      </c>
      <c r="E1468" t="str">
        <f t="shared" si="22"/>
        <v>411653AggregateAll</v>
      </c>
      <c r="F1468">
        <v>15.46194</v>
      </c>
      <c r="G1468">
        <v>15.28688</v>
      </c>
      <c r="H1468">
        <v>16.510090000000002</v>
      </c>
      <c r="I1468">
        <v>69.594089999999994</v>
      </c>
      <c r="J1468">
        <v>-1.544654</v>
      </c>
      <c r="K1468">
        <v>-0.73548119999999995</v>
      </c>
      <c r="L1468" s="1">
        <v>-0.17505039999999999</v>
      </c>
      <c r="M1468" s="1">
        <v>0.38538050000000001</v>
      </c>
      <c r="N1468">
        <v>1.1945539999999999</v>
      </c>
      <c r="O1468">
        <v>-0.32144600000000001</v>
      </c>
      <c r="P1468">
        <v>0.48772710000000002</v>
      </c>
      <c r="Q1468">
        <v>1.0481579999999999</v>
      </c>
      <c r="R1468">
        <v>1.608589</v>
      </c>
      <c r="S1468">
        <v>2.4177620000000002</v>
      </c>
    </row>
    <row r="1469" spans="1:19">
      <c r="A1469" s="12">
        <v>41165</v>
      </c>
      <c r="B1469" s="14">
        <v>3</v>
      </c>
      <c r="C1469" t="s">
        <v>55</v>
      </c>
      <c r="D1469" t="s">
        <v>58</v>
      </c>
      <c r="E1469" t="str">
        <f t="shared" si="22"/>
        <v>411653Average Per Device100% Cycling</v>
      </c>
      <c r="F1469">
        <v>0.55273729999999999</v>
      </c>
      <c r="G1469">
        <v>0.54823789999999994</v>
      </c>
      <c r="H1469">
        <v>0.63252260000000005</v>
      </c>
      <c r="I1469">
        <v>69.578000000000003</v>
      </c>
      <c r="J1469">
        <v>-6.1927500000000003E-2</v>
      </c>
      <c r="K1469">
        <v>-2.7998499999999999E-2</v>
      </c>
      <c r="L1469" s="1">
        <v>-4.4993999999999998E-3</v>
      </c>
      <c r="M1469" s="1">
        <v>1.8999700000000001E-2</v>
      </c>
      <c r="N1469">
        <v>5.2928700000000002E-2</v>
      </c>
      <c r="O1469">
        <v>2.2357200000000001E-2</v>
      </c>
      <c r="P1469">
        <v>5.6286200000000002E-2</v>
      </c>
      <c r="Q1469">
        <v>7.9785300000000003E-2</v>
      </c>
      <c r="R1469">
        <v>0.1032844</v>
      </c>
      <c r="S1469">
        <v>0.13721340000000001</v>
      </c>
    </row>
    <row r="1470" spans="1:19">
      <c r="A1470" s="12">
        <v>41165</v>
      </c>
      <c r="B1470" s="14">
        <v>3</v>
      </c>
      <c r="C1470" t="s">
        <v>55</v>
      </c>
      <c r="D1470" t="s">
        <v>57</v>
      </c>
      <c r="E1470" t="str">
        <f t="shared" si="22"/>
        <v>411653Average Per Device50% Cycling</v>
      </c>
      <c r="F1470">
        <v>0.59843619999999997</v>
      </c>
      <c r="G1470">
        <v>0.589646</v>
      </c>
      <c r="H1470">
        <v>0.59051070000000005</v>
      </c>
      <c r="I1470">
        <v>69.612229999999997</v>
      </c>
      <c r="J1470">
        <v>-7.1126499999999995E-2</v>
      </c>
      <c r="K1470">
        <v>-3.42977E-2</v>
      </c>
      <c r="L1470" s="1">
        <v>-8.7901000000000003E-3</v>
      </c>
      <c r="M1470" s="1">
        <v>1.67174E-2</v>
      </c>
      <c r="N1470">
        <v>5.3546299999999998E-2</v>
      </c>
      <c r="O1470">
        <v>-7.0261900000000002E-2</v>
      </c>
      <c r="P1470">
        <v>-3.34331E-2</v>
      </c>
      <c r="Q1470">
        <v>-7.9255000000000003E-3</v>
      </c>
      <c r="R1470">
        <v>1.7582E-2</v>
      </c>
      <c r="S1470">
        <v>5.4410899999999998E-2</v>
      </c>
    </row>
    <row r="1471" spans="1:19">
      <c r="A1471" s="12">
        <v>41165</v>
      </c>
      <c r="B1471" s="14">
        <v>3</v>
      </c>
      <c r="C1471" t="s">
        <v>55</v>
      </c>
      <c r="D1471" t="s">
        <v>52</v>
      </c>
      <c r="E1471" t="str">
        <f t="shared" si="22"/>
        <v>411653Average Per DeviceAll</v>
      </c>
      <c r="F1471">
        <v>0.57421580000000005</v>
      </c>
      <c r="G1471">
        <v>0.56769970000000003</v>
      </c>
      <c r="H1471">
        <v>0.61277700000000002</v>
      </c>
      <c r="I1471">
        <v>69.594089999999994</v>
      </c>
      <c r="J1471">
        <v>-6.6251000000000004E-2</v>
      </c>
      <c r="K1471">
        <v>-3.09591E-2</v>
      </c>
      <c r="L1471" s="1">
        <v>-6.5160000000000001E-3</v>
      </c>
      <c r="M1471" s="1">
        <v>1.7926999999999998E-2</v>
      </c>
      <c r="N1471">
        <v>5.3219000000000002E-2</v>
      </c>
      <c r="O1471">
        <v>-2.11738E-2</v>
      </c>
      <c r="P1471">
        <v>1.41181E-2</v>
      </c>
      <c r="Q1471">
        <v>3.8561199999999997E-2</v>
      </c>
      <c r="R1471">
        <v>6.3004299999999999E-2</v>
      </c>
      <c r="S1471">
        <v>9.82962E-2</v>
      </c>
    </row>
    <row r="1472" spans="1:19">
      <c r="A1472" s="12">
        <v>41165</v>
      </c>
      <c r="B1472" s="14">
        <v>3</v>
      </c>
      <c r="C1472" t="s">
        <v>54</v>
      </c>
      <c r="D1472" t="s">
        <v>58</v>
      </c>
      <c r="E1472" t="str">
        <f t="shared" si="22"/>
        <v>411653Average Per Premise100% Cycling</v>
      </c>
      <c r="F1472">
        <v>0.65427179999999996</v>
      </c>
      <c r="G1472">
        <v>0.64894589999999996</v>
      </c>
      <c r="H1472">
        <v>0.74871319999999997</v>
      </c>
      <c r="I1472">
        <v>69.578000000000003</v>
      </c>
      <c r="J1472">
        <v>-6.2754000000000004E-2</v>
      </c>
      <c r="K1472">
        <v>-2.8825E-2</v>
      </c>
      <c r="L1472" s="1">
        <v>-5.3258999999999997E-3</v>
      </c>
      <c r="M1472" s="1">
        <v>1.81732E-2</v>
      </c>
      <c r="N1472">
        <v>5.2102200000000001E-2</v>
      </c>
      <c r="O1472">
        <v>3.7013299999999999E-2</v>
      </c>
      <c r="P1472">
        <v>7.0942199999999997E-2</v>
      </c>
      <c r="Q1472">
        <v>9.4441399999999995E-2</v>
      </c>
      <c r="R1472">
        <v>0.1179405</v>
      </c>
      <c r="S1472">
        <v>0.15186939999999999</v>
      </c>
    </row>
    <row r="1473" spans="1:19">
      <c r="A1473" s="12">
        <v>41165</v>
      </c>
      <c r="B1473" s="14">
        <v>3</v>
      </c>
      <c r="C1473" t="s">
        <v>54</v>
      </c>
      <c r="D1473" t="s">
        <v>57</v>
      </c>
      <c r="E1473" t="str">
        <f t="shared" si="22"/>
        <v>411653Average Per Premise50% Cycling</v>
      </c>
      <c r="F1473">
        <v>0.69703199999999998</v>
      </c>
      <c r="G1473">
        <v>0.6867936</v>
      </c>
      <c r="H1473">
        <v>0.68780070000000004</v>
      </c>
      <c r="I1473">
        <v>69.612229999999997</v>
      </c>
      <c r="J1473">
        <v>-7.2574799999999995E-2</v>
      </c>
      <c r="K1473">
        <v>-3.5746E-2</v>
      </c>
      <c r="L1473" s="1">
        <v>-1.02384E-2</v>
      </c>
      <c r="M1473" s="1">
        <v>1.5269100000000001E-2</v>
      </c>
      <c r="N1473">
        <v>5.2097999999999998E-2</v>
      </c>
      <c r="O1473">
        <v>-7.1567699999999998E-2</v>
      </c>
      <c r="P1473">
        <v>-3.4738900000000003E-2</v>
      </c>
      <c r="Q1473">
        <v>-9.2312999999999996E-3</v>
      </c>
      <c r="R1473">
        <v>1.6276200000000001E-2</v>
      </c>
      <c r="S1473">
        <v>5.3105100000000002E-2</v>
      </c>
    </row>
    <row r="1474" spans="1:19">
      <c r="A1474" s="12">
        <v>41165</v>
      </c>
      <c r="B1474" s="14">
        <v>3</v>
      </c>
      <c r="C1474" t="s">
        <v>54</v>
      </c>
      <c r="D1474" t="s">
        <v>52</v>
      </c>
      <c r="E1474" t="str">
        <f t="shared" si="22"/>
        <v>411653Average Per PremiseAll</v>
      </c>
      <c r="F1474">
        <v>0.6743692</v>
      </c>
      <c r="G1474">
        <v>0.6667343</v>
      </c>
      <c r="H1474">
        <v>0.72008430000000001</v>
      </c>
      <c r="I1474">
        <v>69.594089999999994</v>
      </c>
      <c r="J1474">
        <v>-6.7369799999999994E-2</v>
      </c>
      <c r="K1474">
        <v>-3.2077899999999999E-2</v>
      </c>
      <c r="L1474" s="1">
        <v>-7.6347999999999997E-3</v>
      </c>
      <c r="M1474" s="1">
        <v>1.6808300000000002E-2</v>
      </c>
      <c r="N1474">
        <v>5.2100199999999999E-2</v>
      </c>
      <c r="O1474">
        <v>-1.4019800000000001E-2</v>
      </c>
      <c r="P1474">
        <v>2.1272099999999999E-2</v>
      </c>
      <c r="Q1474">
        <v>4.5715199999999998E-2</v>
      </c>
      <c r="R1474">
        <v>7.0158300000000007E-2</v>
      </c>
      <c r="S1474">
        <v>0.10545019999999999</v>
      </c>
    </row>
    <row r="1475" spans="1:19">
      <c r="A1475" s="12">
        <v>41165</v>
      </c>
      <c r="B1475" s="14">
        <v>3</v>
      </c>
      <c r="C1475" t="s">
        <v>56</v>
      </c>
      <c r="D1475" t="s">
        <v>58</v>
      </c>
      <c r="E1475" t="str">
        <f t="shared" ref="E1475:E1538" si="23">CONCATENATE(A1475,B1475,C1475,D1475)</f>
        <v>411653Average Per Ton100% Cycling</v>
      </c>
      <c r="F1475">
        <v>0.15284980000000001</v>
      </c>
      <c r="G1475">
        <v>0.15160560000000001</v>
      </c>
      <c r="H1475">
        <v>0.17491309999999999</v>
      </c>
      <c r="I1475">
        <v>69.578000000000003</v>
      </c>
      <c r="J1475">
        <v>-5.8672299999999997E-2</v>
      </c>
      <c r="K1475">
        <v>-2.4743299999999999E-2</v>
      </c>
      <c r="L1475" s="1">
        <v>-1.2442E-3</v>
      </c>
      <c r="M1475" s="1">
        <v>2.2254900000000001E-2</v>
      </c>
      <c r="N1475">
        <v>5.6183900000000002E-2</v>
      </c>
      <c r="O1475">
        <v>-3.5364899999999998E-2</v>
      </c>
      <c r="P1475">
        <v>-1.4358999999999999E-3</v>
      </c>
      <c r="Q1475">
        <v>2.2063200000000002E-2</v>
      </c>
      <c r="R1475">
        <v>4.55623E-2</v>
      </c>
      <c r="S1475">
        <v>7.9491300000000001E-2</v>
      </c>
    </row>
    <row r="1476" spans="1:19">
      <c r="A1476" s="12">
        <v>41165</v>
      </c>
      <c r="B1476" s="14">
        <v>3</v>
      </c>
      <c r="C1476" t="s">
        <v>56</v>
      </c>
      <c r="D1476" t="s">
        <v>57</v>
      </c>
      <c r="E1476" t="str">
        <f t="shared" si="23"/>
        <v>411653Average Per Ton50% Cycling</v>
      </c>
      <c r="F1476">
        <v>0.17240810000000001</v>
      </c>
      <c r="G1476">
        <v>0.16987569999999999</v>
      </c>
      <c r="H1476">
        <v>0.17012469999999999</v>
      </c>
      <c r="I1476">
        <v>69.612229999999997</v>
      </c>
      <c r="J1476">
        <v>-6.4868800000000004E-2</v>
      </c>
      <c r="K1476">
        <v>-2.8039999999999999E-2</v>
      </c>
      <c r="L1476" s="1">
        <v>-2.5324000000000002E-3</v>
      </c>
      <c r="M1476" s="1">
        <v>2.2975099999999998E-2</v>
      </c>
      <c r="N1476">
        <v>5.9804000000000003E-2</v>
      </c>
      <c r="O1476">
        <v>-6.4619700000000002E-2</v>
      </c>
      <c r="P1476">
        <v>-2.77909E-2</v>
      </c>
      <c r="Q1476">
        <v>-2.2832999999999998E-3</v>
      </c>
      <c r="R1476">
        <v>2.32242E-2</v>
      </c>
      <c r="S1476">
        <v>6.0053099999999998E-2</v>
      </c>
    </row>
    <row r="1477" spans="1:19">
      <c r="A1477" s="12">
        <v>41165</v>
      </c>
      <c r="B1477" s="14">
        <v>3</v>
      </c>
      <c r="C1477" t="s">
        <v>56</v>
      </c>
      <c r="D1477" t="s">
        <v>52</v>
      </c>
      <c r="E1477" t="str">
        <f t="shared" si="23"/>
        <v>411653Average Per TonAll</v>
      </c>
      <c r="F1477">
        <v>0.1620422</v>
      </c>
      <c r="G1477">
        <v>0.16019249999999999</v>
      </c>
      <c r="H1477">
        <v>0.1726625</v>
      </c>
      <c r="I1477">
        <v>69.594089999999994</v>
      </c>
      <c r="J1477">
        <v>-6.1584699999999999E-2</v>
      </c>
      <c r="K1477">
        <v>-2.6292699999999999E-2</v>
      </c>
      <c r="L1477" s="1">
        <v>-1.8496999999999999E-3</v>
      </c>
      <c r="M1477" s="1">
        <v>2.25934E-2</v>
      </c>
      <c r="N1477">
        <v>5.7885300000000001E-2</v>
      </c>
      <c r="O1477">
        <v>-4.9114699999999997E-2</v>
      </c>
      <c r="P1477">
        <v>-1.38227E-2</v>
      </c>
      <c r="Q1477">
        <v>1.0620299999999999E-2</v>
      </c>
      <c r="R1477">
        <v>3.5063400000000002E-2</v>
      </c>
      <c r="S1477">
        <v>7.0355299999999996E-2</v>
      </c>
    </row>
    <row r="1478" spans="1:19">
      <c r="A1478" s="12">
        <v>41165</v>
      </c>
      <c r="B1478" s="14">
        <v>4</v>
      </c>
      <c r="C1478" t="s">
        <v>63</v>
      </c>
      <c r="D1478" t="s">
        <v>58</v>
      </c>
      <c r="E1478" t="str">
        <f t="shared" si="23"/>
        <v>411654Aggregate100% Cycling</v>
      </c>
      <c r="F1478">
        <v>7.5964609999999997</v>
      </c>
      <c r="G1478">
        <v>7.5258779999999996</v>
      </c>
      <c r="H1478">
        <v>8.6828859999999999</v>
      </c>
      <c r="I1478">
        <v>69.000529999999998</v>
      </c>
      <c r="J1478">
        <v>-0.68043600000000004</v>
      </c>
      <c r="K1478">
        <v>-0.32013019999999998</v>
      </c>
      <c r="L1478" s="1">
        <v>-7.0583499999999993E-2</v>
      </c>
      <c r="M1478" s="1">
        <v>0.17896310000000001</v>
      </c>
      <c r="N1478">
        <v>0.53926890000000005</v>
      </c>
      <c r="O1478">
        <v>0.47657290000000002</v>
      </c>
      <c r="P1478">
        <v>0.83687860000000003</v>
      </c>
      <c r="Q1478">
        <v>1.086425</v>
      </c>
      <c r="R1478">
        <v>1.3359719999999999</v>
      </c>
      <c r="S1478">
        <v>1.696278</v>
      </c>
    </row>
    <row r="1479" spans="1:19">
      <c r="A1479" s="12">
        <v>41165</v>
      </c>
      <c r="B1479" s="14">
        <v>4</v>
      </c>
      <c r="C1479" t="s">
        <v>63</v>
      </c>
      <c r="D1479" t="s">
        <v>57</v>
      </c>
      <c r="E1479" t="str">
        <f t="shared" si="23"/>
        <v>411654Aggregate50% Cycling</v>
      </c>
      <c r="F1479">
        <v>7.3316439999999998</v>
      </c>
      <c r="G1479">
        <v>7.1381329999999998</v>
      </c>
      <c r="H1479">
        <v>7.1486000000000001</v>
      </c>
      <c r="I1479">
        <v>69.079899999999995</v>
      </c>
      <c r="J1479">
        <v>-0.82106029999999997</v>
      </c>
      <c r="K1479">
        <v>-0.45029930000000001</v>
      </c>
      <c r="L1479" s="1">
        <v>-0.1935114</v>
      </c>
      <c r="M1479" s="1">
        <v>6.3276600000000002E-2</v>
      </c>
      <c r="N1479">
        <v>0.43403760000000002</v>
      </c>
      <c r="O1479">
        <v>-0.81059309999999996</v>
      </c>
      <c r="P1479">
        <v>-0.4398321</v>
      </c>
      <c r="Q1479">
        <v>-0.18304419999999999</v>
      </c>
      <c r="R1479">
        <v>7.3743799999999998E-2</v>
      </c>
      <c r="S1479">
        <v>0.44450479999999998</v>
      </c>
    </row>
    <row r="1480" spans="1:19">
      <c r="A1480" s="12">
        <v>41165</v>
      </c>
      <c r="B1480" s="14">
        <v>4</v>
      </c>
      <c r="C1480" t="s">
        <v>63</v>
      </c>
      <c r="D1480" t="s">
        <v>52</v>
      </c>
      <c r="E1480" t="str">
        <f t="shared" si="23"/>
        <v>411654AggregateAll</v>
      </c>
      <c r="F1480">
        <v>14.93463</v>
      </c>
      <c r="G1480">
        <v>14.669320000000001</v>
      </c>
      <c r="H1480">
        <v>15.827629999999999</v>
      </c>
      <c r="I1480">
        <v>69.03783</v>
      </c>
      <c r="J1480">
        <v>-1.503592</v>
      </c>
      <c r="K1480">
        <v>-0.77200380000000002</v>
      </c>
      <c r="L1480" s="1">
        <v>-0.26530819999999999</v>
      </c>
      <c r="M1480" s="1">
        <v>0.2413873</v>
      </c>
      <c r="N1480">
        <v>0.97297529999999999</v>
      </c>
      <c r="O1480">
        <v>-0.3452906</v>
      </c>
      <c r="P1480">
        <v>0.38629730000000001</v>
      </c>
      <c r="Q1480">
        <v>0.89299280000000003</v>
      </c>
      <c r="R1480">
        <v>1.399688</v>
      </c>
      <c r="S1480">
        <v>2.1312760000000002</v>
      </c>
    </row>
    <row r="1481" spans="1:19">
      <c r="A1481" s="12">
        <v>41165</v>
      </c>
      <c r="B1481" s="14">
        <v>4</v>
      </c>
      <c r="C1481" t="s">
        <v>55</v>
      </c>
      <c r="D1481" t="s">
        <v>58</v>
      </c>
      <c r="E1481" t="str">
        <f t="shared" si="23"/>
        <v>411654Average Per Device100% Cycling</v>
      </c>
      <c r="F1481">
        <v>0.52388480000000004</v>
      </c>
      <c r="G1481">
        <v>0.51901699999999995</v>
      </c>
      <c r="H1481">
        <v>0.59880940000000005</v>
      </c>
      <c r="I1481">
        <v>69.000529999999998</v>
      </c>
      <c r="J1481">
        <v>-5.4651600000000002E-2</v>
      </c>
      <c r="K1481">
        <v>-2.5238900000000002E-2</v>
      </c>
      <c r="L1481" s="1">
        <v>-4.8677E-3</v>
      </c>
      <c r="M1481" s="1">
        <v>1.5503400000000001E-2</v>
      </c>
      <c r="N1481">
        <v>4.49161E-2</v>
      </c>
      <c r="O1481">
        <v>2.5140699999999998E-2</v>
      </c>
      <c r="P1481">
        <v>5.4553400000000002E-2</v>
      </c>
      <c r="Q1481">
        <v>7.4924599999999994E-2</v>
      </c>
      <c r="R1481">
        <v>9.5295699999999997E-2</v>
      </c>
      <c r="S1481">
        <v>0.1247085</v>
      </c>
    </row>
    <row r="1482" spans="1:19">
      <c r="A1482" s="12">
        <v>41165</v>
      </c>
      <c r="B1482" s="14">
        <v>4</v>
      </c>
      <c r="C1482" t="s">
        <v>55</v>
      </c>
      <c r="D1482" t="s">
        <v>57</v>
      </c>
      <c r="E1482" t="str">
        <f t="shared" si="23"/>
        <v>411654Average Per Device50% Cycling</v>
      </c>
      <c r="F1482">
        <v>0.58949019999999996</v>
      </c>
      <c r="G1482">
        <v>0.57393119999999997</v>
      </c>
      <c r="H1482">
        <v>0.57477279999999997</v>
      </c>
      <c r="I1482">
        <v>69.079899999999995</v>
      </c>
      <c r="J1482">
        <v>-7.4329199999999998E-2</v>
      </c>
      <c r="K1482">
        <v>-3.9607299999999998E-2</v>
      </c>
      <c r="L1482" s="1">
        <v>-1.5559E-2</v>
      </c>
      <c r="M1482" s="1">
        <v>8.4893999999999994E-3</v>
      </c>
      <c r="N1482">
        <v>4.3211300000000001E-2</v>
      </c>
      <c r="O1482">
        <v>-7.3487700000000003E-2</v>
      </c>
      <c r="P1482">
        <v>-3.87657E-2</v>
      </c>
      <c r="Q1482">
        <v>-1.47174E-2</v>
      </c>
      <c r="R1482">
        <v>9.3308999999999996E-3</v>
      </c>
      <c r="S1482">
        <v>4.4052899999999999E-2</v>
      </c>
    </row>
    <row r="1483" spans="1:19">
      <c r="A1483" s="12">
        <v>41165</v>
      </c>
      <c r="B1483" s="14">
        <v>4</v>
      </c>
      <c r="C1483" t="s">
        <v>55</v>
      </c>
      <c r="D1483" t="s">
        <v>52</v>
      </c>
      <c r="E1483" t="str">
        <f t="shared" si="23"/>
        <v>411654Average Per DeviceAll</v>
      </c>
      <c r="F1483">
        <v>0.55471930000000003</v>
      </c>
      <c r="G1483">
        <v>0.5448267</v>
      </c>
      <c r="H1483">
        <v>0.58751220000000004</v>
      </c>
      <c r="I1483">
        <v>69.03783</v>
      </c>
      <c r="J1483">
        <v>-6.3900100000000001E-2</v>
      </c>
      <c r="K1483">
        <v>-3.1992E-2</v>
      </c>
      <c r="L1483" s="1">
        <v>-9.8925999999999997E-3</v>
      </c>
      <c r="M1483" s="1">
        <v>1.22068E-2</v>
      </c>
      <c r="N1483">
        <v>4.4114899999999999E-2</v>
      </c>
      <c r="O1483">
        <v>-2.12146E-2</v>
      </c>
      <c r="P1483">
        <v>1.06934E-2</v>
      </c>
      <c r="Q1483">
        <v>3.27929E-2</v>
      </c>
      <c r="R1483">
        <v>5.4892299999999998E-2</v>
      </c>
      <c r="S1483">
        <v>8.6800299999999997E-2</v>
      </c>
    </row>
    <row r="1484" spans="1:19">
      <c r="A1484" s="12">
        <v>41165</v>
      </c>
      <c r="B1484" s="14">
        <v>4</v>
      </c>
      <c r="C1484" t="s">
        <v>54</v>
      </c>
      <c r="D1484" t="s">
        <v>58</v>
      </c>
      <c r="E1484" t="str">
        <f t="shared" si="23"/>
        <v>411654Average Per Premise100% Cycling</v>
      </c>
      <c r="F1484">
        <v>0.62011930000000004</v>
      </c>
      <c r="G1484">
        <v>0.61435740000000005</v>
      </c>
      <c r="H1484">
        <v>0.70880710000000002</v>
      </c>
      <c r="I1484">
        <v>69.000529999999998</v>
      </c>
      <c r="J1484">
        <v>-5.5545799999999999E-2</v>
      </c>
      <c r="K1484">
        <v>-2.6133099999999999E-2</v>
      </c>
      <c r="L1484" s="1">
        <v>-5.7619000000000004E-3</v>
      </c>
      <c r="M1484" s="1">
        <v>1.4609199999999999E-2</v>
      </c>
      <c r="N1484">
        <v>4.4021900000000003E-2</v>
      </c>
      <c r="O1484">
        <v>3.8903899999999998E-2</v>
      </c>
      <c r="P1484">
        <v>6.8316600000000005E-2</v>
      </c>
      <c r="Q1484">
        <v>8.8687799999999997E-2</v>
      </c>
      <c r="R1484">
        <v>0.1090589</v>
      </c>
      <c r="S1484">
        <v>0.1384716</v>
      </c>
    </row>
    <row r="1485" spans="1:19">
      <c r="A1485" s="12">
        <v>41165</v>
      </c>
      <c r="B1485" s="14">
        <v>4</v>
      </c>
      <c r="C1485" t="s">
        <v>54</v>
      </c>
      <c r="D1485" t="s">
        <v>57</v>
      </c>
      <c r="E1485" t="str">
        <f t="shared" si="23"/>
        <v>411654Average Per Premise50% Cycling</v>
      </c>
      <c r="F1485">
        <v>0.68661209999999995</v>
      </c>
      <c r="G1485">
        <v>0.66848969999999996</v>
      </c>
      <c r="H1485">
        <v>0.66947000000000001</v>
      </c>
      <c r="I1485">
        <v>69.079899999999995</v>
      </c>
      <c r="J1485">
        <v>-7.6892699999999994E-2</v>
      </c>
      <c r="K1485">
        <v>-4.2170800000000001E-2</v>
      </c>
      <c r="L1485" s="1">
        <v>-1.81224E-2</v>
      </c>
      <c r="M1485" s="1">
        <v>5.9258999999999996E-3</v>
      </c>
      <c r="N1485">
        <v>4.0647799999999998E-2</v>
      </c>
      <c r="O1485">
        <v>-7.5912400000000005E-2</v>
      </c>
      <c r="P1485">
        <v>-4.1190499999999998E-2</v>
      </c>
      <c r="Q1485">
        <v>-1.71422E-2</v>
      </c>
      <c r="R1485">
        <v>6.9061000000000001E-3</v>
      </c>
      <c r="S1485">
        <v>4.1628100000000001E-2</v>
      </c>
    </row>
    <row r="1486" spans="1:19">
      <c r="A1486" s="12">
        <v>41165</v>
      </c>
      <c r="B1486" s="14">
        <v>4</v>
      </c>
      <c r="C1486" t="s">
        <v>54</v>
      </c>
      <c r="D1486" t="s">
        <v>52</v>
      </c>
      <c r="E1486" t="str">
        <f t="shared" si="23"/>
        <v>411654Average Per PremiseAll</v>
      </c>
      <c r="F1486">
        <v>0.65137089999999997</v>
      </c>
      <c r="G1486">
        <v>0.63979949999999997</v>
      </c>
      <c r="H1486">
        <v>0.6903186</v>
      </c>
      <c r="I1486">
        <v>69.03783</v>
      </c>
      <c r="J1486">
        <v>-6.5578800000000007E-2</v>
      </c>
      <c r="K1486">
        <v>-3.3670800000000001E-2</v>
      </c>
      <c r="L1486" s="1">
        <v>-1.1571400000000001E-2</v>
      </c>
      <c r="M1486" s="1">
        <v>1.05281E-2</v>
      </c>
      <c r="N1486">
        <v>4.2436099999999997E-2</v>
      </c>
      <c r="O1486">
        <v>-1.50598E-2</v>
      </c>
      <c r="P1486">
        <v>1.68483E-2</v>
      </c>
      <c r="Q1486">
        <v>3.8947700000000002E-2</v>
      </c>
      <c r="R1486">
        <v>6.10471E-2</v>
      </c>
      <c r="S1486">
        <v>9.2955200000000002E-2</v>
      </c>
    </row>
    <row r="1487" spans="1:19">
      <c r="A1487" s="12">
        <v>41165</v>
      </c>
      <c r="B1487" s="14">
        <v>4</v>
      </c>
      <c r="C1487" t="s">
        <v>56</v>
      </c>
      <c r="D1487" t="s">
        <v>58</v>
      </c>
      <c r="E1487" t="str">
        <f t="shared" si="23"/>
        <v>411654Average Per Ton100% Cycling</v>
      </c>
      <c r="F1487">
        <v>0.14487120000000001</v>
      </c>
      <c r="G1487">
        <v>0.14352509999999999</v>
      </c>
      <c r="H1487">
        <v>0.1655903</v>
      </c>
      <c r="I1487">
        <v>69.000529999999998</v>
      </c>
      <c r="J1487">
        <v>-5.1130000000000002E-2</v>
      </c>
      <c r="K1487">
        <v>-2.1717199999999999E-2</v>
      </c>
      <c r="L1487" s="1">
        <v>-1.3461E-3</v>
      </c>
      <c r="M1487" s="1">
        <v>1.90251E-2</v>
      </c>
      <c r="N1487">
        <v>4.8437800000000003E-2</v>
      </c>
      <c r="O1487">
        <v>-2.9064799999999998E-2</v>
      </c>
      <c r="P1487">
        <v>3.479E-4</v>
      </c>
      <c r="Q1487">
        <v>2.0719100000000001E-2</v>
      </c>
      <c r="R1487">
        <v>4.1090300000000003E-2</v>
      </c>
      <c r="S1487">
        <v>7.0502999999999996E-2</v>
      </c>
    </row>
    <row r="1488" spans="1:19">
      <c r="A1488" s="12">
        <v>41165</v>
      </c>
      <c r="B1488" s="14">
        <v>4</v>
      </c>
      <c r="C1488" t="s">
        <v>56</v>
      </c>
      <c r="D1488" t="s">
        <v>57</v>
      </c>
      <c r="E1488" t="str">
        <f t="shared" si="23"/>
        <v>411654Average Per Ton50% Cycling</v>
      </c>
      <c r="F1488">
        <v>0.1698308</v>
      </c>
      <c r="G1488">
        <v>0.1653482</v>
      </c>
      <c r="H1488">
        <v>0.16559070000000001</v>
      </c>
      <c r="I1488">
        <v>69.079899999999995</v>
      </c>
      <c r="J1488">
        <v>-6.3252799999999998E-2</v>
      </c>
      <c r="K1488">
        <v>-2.8530799999999999E-2</v>
      </c>
      <c r="L1488" s="1">
        <v>-4.4825000000000004E-3</v>
      </c>
      <c r="M1488" s="1">
        <v>1.9565800000000001E-2</v>
      </c>
      <c r="N1488">
        <v>5.4287799999999997E-2</v>
      </c>
      <c r="O1488">
        <v>-6.3010300000000005E-2</v>
      </c>
      <c r="P1488">
        <v>-2.8288399999999998E-2</v>
      </c>
      <c r="Q1488">
        <v>-4.2401000000000001E-3</v>
      </c>
      <c r="R1488">
        <v>1.9808300000000001E-2</v>
      </c>
      <c r="S1488">
        <v>5.4530200000000001E-2</v>
      </c>
    </row>
    <row r="1489" spans="1:19">
      <c r="A1489" s="12">
        <v>41165</v>
      </c>
      <c r="B1489" s="14">
        <v>4</v>
      </c>
      <c r="C1489" t="s">
        <v>56</v>
      </c>
      <c r="D1489" t="s">
        <v>52</v>
      </c>
      <c r="E1489" t="str">
        <f t="shared" si="23"/>
        <v>411654Average Per TonAll</v>
      </c>
      <c r="F1489">
        <v>0.1566022</v>
      </c>
      <c r="G1489">
        <v>0.153782</v>
      </c>
      <c r="H1489">
        <v>0.1655905</v>
      </c>
      <c r="I1489">
        <v>69.03783</v>
      </c>
      <c r="J1489">
        <v>-5.6827700000000002E-2</v>
      </c>
      <c r="K1489">
        <v>-2.49196E-2</v>
      </c>
      <c r="L1489" s="1">
        <v>-2.8202000000000001E-3</v>
      </c>
      <c r="M1489" s="1">
        <v>1.92792E-2</v>
      </c>
      <c r="N1489">
        <v>5.1187299999999998E-2</v>
      </c>
      <c r="O1489">
        <v>-4.5019200000000002E-2</v>
      </c>
      <c r="P1489">
        <v>-1.3111100000000001E-2</v>
      </c>
      <c r="Q1489">
        <v>8.9882999999999994E-3</v>
      </c>
      <c r="R1489">
        <v>3.1087699999999999E-2</v>
      </c>
      <c r="S1489">
        <v>6.2995800000000005E-2</v>
      </c>
    </row>
    <row r="1490" spans="1:19">
      <c r="A1490" s="12">
        <v>41165</v>
      </c>
      <c r="B1490" s="14">
        <v>5</v>
      </c>
      <c r="C1490" t="s">
        <v>63</v>
      </c>
      <c r="D1490" t="s">
        <v>58</v>
      </c>
      <c r="E1490" t="str">
        <f t="shared" si="23"/>
        <v>411655Aggregate100% Cycling</v>
      </c>
      <c r="F1490">
        <v>7.7874910000000002</v>
      </c>
      <c r="G1490">
        <v>7.363753</v>
      </c>
      <c r="H1490">
        <v>8.4958369999999999</v>
      </c>
      <c r="I1490">
        <v>68.837450000000004</v>
      </c>
      <c r="J1490">
        <v>-1.064308</v>
      </c>
      <c r="K1490">
        <v>-0.68585459999999998</v>
      </c>
      <c r="L1490" s="1">
        <v>-0.42373850000000002</v>
      </c>
      <c r="M1490" s="1">
        <v>-0.1616225</v>
      </c>
      <c r="N1490">
        <v>0.21683140000000001</v>
      </c>
      <c r="O1490">
        <v>6.7775699999999994E-2</v>
      </c>
      <c r="P1490">
        <v>0.4462296</v>
      </c>
      <c r="Q1490">
        <v>0.70834569999999997</v>
      </c>
      <c r="R1490">
        <v>0.97046169999999998</v>
      </c>
      <c r="S1490">
        <v>1.348916</v>
      </c>
    </row>
    <row r="1491" spans="1:19">
      <c r="A1491" s="12">
        <v>41165</v>
      </c>
      <c r="B1491" s="14">
        <v>5</v>
      </c>
      <c r="C1491" t="s">
        <v>63</v>
      </c>
      <c r="D1491" t="s">
        <v>57</v>
      </c>
      <c r="E1491" t="str">
        <f t="shared" si="23"/>
        <v>411655Aggregate50% Cycling</v>
      </c>
      <c r="F1491">
        <v>7.1981989999999998</v>
      </c>
      <c r="G1491">
        <v>7.1489799999999999</v>
      </c>
      <c r="H1491">
        <v>7.1594629999999997</v>
      </c>
      <c r="I1491">
        <v>68.959969999999998</v>
      </c>
      <c r="J1491">
        <v>-0.67773030000000001</v>
      </c>
      <c r="K1491">
        <v>-0.30640089999999998</v>
      </c>
      <c r="L1491" s="1">
        <v>-4.9219199999999998E-2</v>
      </c>
      <c r="M1491" s="1">
        <v>0.20796239999999999</v>
      </c>
      <c r="N1491">
        <v>0.57929189999999997</v>
      </c>
      <c r="O1491">
        <v>-0.66724720000000004</v>
      </c>
      <c r="P1491">
        <v>-0.29591780000000001</v>
      </c>
      <c r="Q1491">
        <v>-3.8736100000000002E-2</v>
      </c>
      <c r="R1491">
        <v>0.21844549999999999</v>
      </c>
      <c r="S1491">
        <v>0.58977500000000005</v>
      </c>
    </row>
    <row r="1492" spans="1:19">
      <c r="A1492" s="12">
        <v>41165</v>
      </c>
      <c r="B1492" s="14">
        <v>5</v>
      </c>
      <c r="C1492" t="s">
        <v>63</v>
      </c>
      <c r="D1492" t="s">
        <v>52</v>
      </c>
      <c r="E1492" t="str">
        <f t="shared" si="23"/>
        <v>411655AggregateAll</v>
      </c>
      <c r="F1492">
        <v>14.989459999999999</v>
      </c>
      <c r="G1492">
        <v>14.519450000000001</v>
      </c>
      <c r="H1492">
        <v>15.653040000000001</v>
      </c>
      <c r="I1492">
        <v>68.895030000000006</v>
      </c>
      <c r="J1492">
        <v>-1.739741</v>
      </c>
      <c r="K1492">
        <v>-0.98957629999999996</v>
      </c>
      <c r="L1492" s="1">
        <v>-0.47001480000000001</v>
      </c>
      <c r="M1492" s="1">
        <v>4.9546699999999999E-2</v>
      </c>
      <c r="N1492">
        <v>0.79971110000000001</v>
      </c>
      <c r="O1492">
        <v>-0.60614849999999998</v>
      </c>
      <c r="P1492">
        <v>0.1440158</v>
      </c>
      <c r="Q1492">
        <v>0.66357739999999998</v>
      </c>
      <c r="R1492">
        <v>1.1831389999999999</v>
      </c>
      <c r="S1492">
        <v>1.933303</v>
      </c>
    </row>
    <row r="1493" spans="1:19">
      <c r="A1493" s="12">
        <v>41165</v>
      </c>
      <c r="B1493" s="14">
        <v>5</v>
      </c>
      <c r="C1493" t="s">
        <v>55</v>
      </c>
      <c r="D1493" t="s">
        <v>58</v>
      </c>
      <c r="E1493" t="str">
        <f t="shared" si="23"/>
        <v>411655Average Per Device100% Cycling</v>
      </c>
      <c r="F1493">
        <v>0.53705910000000001</v>
      </c>
      <c r="G1493">
        <v>0.50783619999999996</v>
      </c>
      <c r="H1493">
        <v>0.58590960000000003</v>
      </c>
      <c r="I1493">
        <v>68.837450000000004</v>
      </c>
      <c r="J1493">
        <v>-8.1514299999999998E-2</v>
      </c>
      <c r="K1493">
        <v>-5.0620100000000001E-2</v>
      </c>
      <c r="L1493" s="1">
        <v>-2.92228E-2</v>
      </c>
      <c r="M1493" s="1">
        <v>-7.8256000000000003E-3</v>
      </c>
      <c r="N1493">
        <v>2.3068600000000002E-2</v>
      </c>
      <c r="O1493">
        <v>-3.4409000000000002E-3</v>
      </c>
      <c r="P1493">
        <v>2.74533E-2</v>
      </c>
      <c r="Q1493">
        <v>4.8850499999999998E-2</v>
      </c>
      <c r="R1493">
        <v>7.0247799999999999E-2</v>
      </c>
      <c r="S1493">
        <v>0.101142</v>
      </c>
    </row>
    <row r="1494" spans="1:19">
      <c r="A1494" s="12">
        <v>41165</v>
      </c>
      <c r="B1494" s="14">
        <v>5</v>
      </c>
      <c r="C1494" t="s">
        <v>55</v>
      </c>
      <c r="D1494" t="s">
        <v>57</v>
      </c>
      <c r="E1494" t="str">
        <f t="shared" si="23"/>
        <v>411655Average Per Device50% Cycling</v>
      </c>
      <c r="F1494">
        <v>0.57876070000000002</v>
      </c>
      <c r="G1494">
        <v>0.57480339999999996</v>
      </c>
      <c r="H1494">
        <v>0.5756462</v>
      </c>
      <c r="I1494">
        <v>68.959969999999998</v>
      </c>
      <c r="J1494">
        <v>-6.2817799999999993E-2</v>
      </c>
      <c r="K1494">
        <v>-2.8042600000000001E-2</v>
      </c>
      <c r="L1494" s="1">
        <v>-3.9573999999999998E-3</v>
      </c>
      <c r="M1494" s="1">
        <v>2.0127800000000001E-2</v>
      </c>
      <c r="N1494">
        <v>5.4903E-2</v>
      </c>
      <c r="O1494">
        <v>-6.1974899999999999E-2</v>
      </c>
      <c r="P1494">
        <v>-2.71997E-2</v>
      </c>
      <c r="Q1494">
        <v>-3.1145000000000001E-3</v>
      </c>
      <c r="R1494">
        <v>2.0970699999999998E-2</v>
      </c>
      <c r="S1494">
        <v>5.5745900000000001E-2</v>
      </c>
    </row>
    <row r="1495" spans="1:19">
      <c r="A1495" s="12">
        <v>41165</v>
      </c>
      <c r="B1495" s="14">
        <v>5</v>
      </c>
      <c r="C1495" t="s">
        <v>55</v>
      </c>
      <c r="D1495" t="s">
        <v>52</v>
      </c>
      <c r="E1495" t="str">
        <f t="shared" si="23"/>
        <v>411655Average Per DeviceAll</v>
      </c>
      <c r="F1495">
        <v>0.55665880000000001</v>
      </c>
      <c r="G1495">
        <v>0.53931079999999998</v>
      </c>
      <c r="H1495">
        <v>0.58108579999999999</v>
      </c>
      <c r="I1495">
        <v>68.895030000000006</v>
      </c>
      <c r="J1495">
        <v>-7.2726899999999997E-2</v>
      </c>
      <c r="K1495">
        <v>-4.0008700000000001E-2</v>
      </c>
      <c r="L1495" s="1">
        <v>-1.7348100000000002E-2</v>
      </c>
      <c r="M1495" s="1">
        <v>5.3125000000000004E-3</v>
      </c>
      <c r="N1495">
        <v>3.8030799999999997E-2</v>
      </c>
      <c r="O1495">
        <v>-3.0951900000000001E-2</v>
      </c>
      <c r="P1495">
        <v>1.7664E-3</v>
      </c>
      <c r="Q1495">
        <v>2.4427000000000001E-2</v>
      </c>
      <c r="R1495">
        <v>4.7087499999999997E-2</v>
      </c>
      <c r="S1495">
        <v>7.9805799999999996E-2</v>
      </c>
    </row>
    <row r="1496" spans="1:19">
      <c r="A1496" s="12">
        <v>41165</v>
      </c>
      <c r="B1496" s="14">
        <v>5</v>
      </c>
      <c r="C1496" t="s">
        <v>54</v>
      </c>
      <c r="D1496" t="s">
        <v>58</v>
      </c>
      <c r="E1496" t="str">
        <f t="shared" si="23"/>
        <v>411655Average Per Premise100% Cycling</v>
      </c>
      <c r="F1496">
        <v>0.63571359999999999</v>
      </c>
      <c r="G1496">
        <v>0.60112270000000001</v>
      </c>
      <c r="H1496">
        <v>0.69353770000000003</v>
      </c>
      <c r="I1496">
        <v>68.837450000000004</v>
      </c>
      <c r="J1496">
        <v>-8.6882299999999996E-2</v>
      </c>
      <c r="K1496">
        <v>-5.5988099999999999E-2</v>
      </c>
      <c r="L1496" s="1">
        <v>-3.4590900000000001E-2</v>
      </c>
      <c r="M1496" s="1">
        <v>-1.3193699999999999E-2</v>
      </c>
      <c r="N1496">
        <v>1.7700500000000001E-2</v>
      </c>
      <c r="O1496">
        <v>5.5326999999999998E-3</v>
      </c>
      <c r="P1496">
        <v>3.6426899999999998E-2</v>
      </c>
      <c r="Q1496">
        <v>5.7824100000000003E-2</v>
      </c>
      <c r="R1496">
        <v>7.9221399999999997E-2</v>
      </c>
      <c r="S1496">
        <v>0.11011559999999999</v>
      </c>
    </row>
    <row r="1497" spans="1:19">
      <c r="A1497" s="12">
        <v>41165</v>
      </c>
      <c r="B1497" s="14">
        <v>5</v>
      </c>
      <c r="C1497" t="s">
        <v>54</v>
      </c>
      <c r="D1497" t="s">
        <v>57</v>
      </c>
      <c r="E1497" t="str">
        <f t="shared" si="23"/>
        <v>411655Average Per Premise50% Cycling</v>
      </c>
      <c r="F1497">
        <v>0.67411489999999996</v>
      </c>
      <c r="G1497">
        <v>0.66950549999999998</v>
      </c>
      <c r="H1497">
        <v>0.67048730000000001</v>
      </c>
      <c r="I1497">
        <v>68.959969999999998</v>
      </c>
      <c r="J1497">
        <v>-6.3469800000000007E-2</v>
      </c>
      <c r="K1497">
        <v>-2.8694600000000001E-2</v>
      </c>
      <c r="L1497" s="1">
        <v>-4.6093999999999996E-3</v>
      </c>
      <c r="M1497" s="1">
        <v>1.9475800000000001E-2</v>
      </c>
      <c r="N1497">
        <v>5.4251000000000001E-2</v>
      </c>
      <c r="O1497">
        <v>-6.2488000000000002E-2</v>
      </c>
      <c r="P1497">
        <v>-2.7712799999999999E-2</v>
      </c>
      <c r="Q1497">
        <v>-3.6277000000000002E-3</v>
      </c>
      <c r="R1497">
        <v>2.04575E-2</v>
      </c>
      <c r="S1497">
        <v>5.5232700000000003E-2</v>
      </c>
    </row>
    <row r="1498" spans="1:19">
      <c r="A1498" s="12">
        <v>41165</v>
      </c>
      <c r="B1498" s="14">
        <v>5</v>
      </c>
      <c r="C1498" t="s">
        <v>54</v>
      </c>
      <c r="D1498" t="s">
        <v>52</v>
      </c>
      <c r="E1498" t="str">
        <f t="shared" si="23"/>
        <v>411655Average Per PremiseAll</v>
      </c>
      <c r="F1498">
        <v>0.65376219999999996</v>
      </c>
      <c r="G1498">
        <v>0.63326260000000001</v>
      </c>
      <c r="H1498">
        <v>0.68270399999999998</v>
      </c>
      <c r="I1498">
        <v>68.895030000000006</v>
      </c>
      <c r="J1498">
        <v>-7.5878399999999999E-2</v>
      </c>
      <c r="K1498">
        <v>-4.3160200000000003E-2</v>
      </c>
      <c r="L1498" s="1">
        <v>-2.04996E-2</v>
      </c>
      <c r="M1498" s="1">
        <v>2.1610000000000002E-3</v>
      </c>
      <c r="N1498">
        <v>3.4879199999999999E-2</v>
      </c>
      <c r="O1498">
        <v>-2.6436999999999999E-2</v>
      </c>
      <c r="P1498">
        <v>6.2811999999999998E-3</v>
      </c>
      <c r="Q1498">
        <v>2.89418E-2</v>
      </c>
      <c r="R1498">
        <v>5.16024E-2</v>
      </c>
      <c r="S1498">
        <v>8.4320599999999996E-2</v>
      </c>
    </row>
    <row r="1499" spans="1:19">
      <c r="A1499" s="12">
        <v>41165</v>
      </c>
      <c r="B1499" s="14">
        <v>5</v>
      </c>
      <c r="C1499" t="s">
        <v>56</v>
      </c>
      <c r="D1499" t="s">
        <v>58</v>
      </c>
      <c r="E1499" t="str">
        <f t="shared" si="23"/>
        <v>411655Average Per Ton100% Cycling</v>
      </c>
      <c r="F1499">
        <v>0.14851429999999999</v>
      </c>
      <c r="G1499">
        <v>0.14043320000000001</v>
      </c>
      <c r="H1499">
        <v>0.1620231</v>
      </c>
      <c r="I1499">
        <v>68.837450000000004</v>
      </c>
      <c r="J1499">
        <v>-6.0372500000000003E-2</v>
      </c>
      <c r="K1499">
        <v>-2.9478299999999999E-2</v>
      </c>
      <c r="L1499" s="1">
        <v>-8.0811000000000008E-3</v>
      </c>
      <c r="M1499" s="1">
        <v>1.33162E-2</v>
      </c>
      <c r="N1499">
        <v>4.4210399999999997E-2</v>
      </c>
      <c r="O1499">
        <v>-3.8782700000000003E-2</v>
      </c>
      <c r="P1499">
        <v>-7.8884999999999997E-3</v>
      </c>
      <c r="Q1499">
        <v>1.35088E-2</v>
      </c>
      <c r="R1499">
        <v>3.4906E-2</v>
      </c>
      <c r="S1499">
        <v>6.5800200000000003E-2</v>
      </c>
    </row>
    <row r="1500" spans="1:19">
      <c r="A1500" s="12">
        <v>41165</v>
      </c>
      <c r="B1500" s="14">
        <v>5</v>
      </c>
      <c r="C1500" t="s">
        <v>56</v>
      </c>
      <c r="D1500" t="s">
        <v>57</v>
      </c>
      <c r="E1500" t="str">
        <f t="shared" si="23"/>
        <v>411655Average Per Ton50% Cycling</v>
      </c>
      <c r="F1500">
        <v>0.16673959999999999</v>
      </c>
      <c r="G1500">
        <v>0.16559950000000001</v>
      </c>
      <c r="H1500">
        <v>0.1658423</v>
      </c>
      <c r="I1500">
        <v>68.959969999999998</v>
      </c>
      <c r="J1500">
        <v>-6.0000499999999998E-2</v>
      </c>
      <c r="K1500">
        <v>-2.5225299999999999E-2</v>
      </c>
      <c r="L1500" s="1">
        <v>-1.1401E-3</v>
      </c>
      <c r="M1500" s="1">
        <v>2.29451E-2</v>
      </c>
      <c r="N1500">
        <v>5.7720300000000002E-2</v>
      </c>
      <c r="O1500">
        <v>-5.9757699999999997E-2</v>
      </c>
      <c r="P1500">
        <v>-2.4982500000000001E-2</v>
      </c>
      <c r="Q1500">
        <v>-8.9729999999999996E-4</v>
      </c>
      <c r="R1500">
        <v>2.3187900000000001E-2</v>
      </c>
      <c r="S1500">
        <v>5.7963099999999997E-2</v>
      </c>
    </row>
    <row r="1501" spans="1:19">
      <c r="A1501" s="12">
        <v>41165</v>
      </c>
      <c r="B1501" s="14">
        <v>5</v>
      </c>
      <c r="C1501" t="s">
        <v>56</v>
      </c>
      <c r="D1501" t="s">
        <v>52</v>
      </c>
      <c r="E1501" t="str">
        <f t="shared" si="23"/>
        <v>411655Average Per TonAll</v>
      </c>
      <c r="F1501">
        <v>0.1570802</v>
      </c>
      <c r="G1501">
        <v>0.15226139999999999</v>
      </c>
      <c r="H1501">
        <v>0.16381809999999999</v>
      </c>
      <c r="I1501">
        <v>68.895030000000006</v>
      </c>
      <c r="J1501">
        <v>-6.01977E-2</v>
      </c>
      <c r="K1501">
        <v>-2.7479400000000001E-2</v>
      </c>
      <c r="L1501" s="1">
        <v>-4.8187999999999998E-3</v>
      </c>
      <c r="M1501" s="1">
        <v>1.7841800000000001E-2</v>
      </c>
      <c r="N1501">
        <v>5.0560000000000001E-2</v>
      </c>
      <c r="O1501">
        <v>-4.8640900000000001E-2</v>
      </c>
      <c r="P1501">
        <v>-1.5922599999999999E-2</v>
      </c>
      <c r="Q1501">
        <v>6.7378999999999998E-3</v>
      </c>
      <c r="R1501">
        <v>2.9398500000000001E-2</v>
      </c>
      <c r="S1501">
        <v>6.21168E-2</v>
      </c>
    </row>
    <row r="1502" spans="1:19">
      <c r="A1502" s="12">
        <v>41165</v>
      </c>
      <c r="B1502" s="14">
        <v>6</v>
      </c>
      <c r="C1502" t="s">
        <v>63</v>
      </c>
      <c r="D1502" t="s">
        <v>58</v>
      </c>
      <c r="E1502" t="str">
        <f t="shared" si="23"/>
        <v>411656Aggregate100% Cycling</v>
      </c>
      <c r="F1502">
        <v>8.8077419999999993</v>
      </c>
      <c r="G1502">
        <v>7.8872229999999997</v>
      </c>
      <c r="H1502">
        <v>9.0997850000000007</v>
      </c>
      <c r="I1502">
        <v>68.425749999999994</v>
      </c>
      <c r="J1502">
        <v>-1.6785429999999999</v>
      </c>
      <c r="K1502">
        <v>-1.230696</v>
      </c>
      <c r="L1502" s="1">
        <v>-0.92051830000000001</v>
      </c>
      <c r="M1502" s="1">
        <v>-0.61034049999999995</v>
      </c>
      <c r="N1502">
        <v>-0.162493</v>
      </c>
      <c r="O1502">
        <v>-0.46598220000000001</v>
      </c>
      <c r="P1502">
        <v>-1.81347E-2</v>
      </c>
      <c r="Q1502">
        <v>0.292043</v>
      </c>
      <c r="R1502">
        <v>0.6022208</v>
      </c>
      <c r="S1502">
        <v>1.050068</v>
      </c>
    </row>
    <row r="1503" spans="1:19">
      <c r="A1503" s="12">
        <v>41165</v>
      </c>
      <c r="B1503" s="14">
        <v>6</v>
      </c>
      <c r="C1503" t="s">
        <v>63</v>
      </c>
      <c r="D1503" t="s">
        <v>57</v>
      </c>
      <c r="E1503" t="str">
        <f t="shared" si="23"/>
        <v>411656Aggregate50% Cycling</v>
      </c>
      <c r="F1503">
        <v>7.9387340000000002</v>
      </c>
      <c r="G1503">
        <v>7.5184069999999998</v>
      </c>
      <c r="H1503">
        <v>7.5294319999999999</v>
      </c>
      <c r="I1503">
        <v>68.336529999999996</v>
      </c>
      <c r="J1503">
        <v>-1.051437</v>
      </c>
      <c r="K1503">
        <v>-0.67857179999999995</v>
      </c>
      <c r="L1503" s="1">
        <v>-0.4203267</v>
      </c>
      <c r="M1503" s="1">
        <v>-0.16208149999999999</v>
      </c>
      <c r="N1503">
        <v>0.21078340000000001</v>
      </c>
      <c r="O1503">
        <v>-1.0404119999999999</v>
      </c>
      <c r="P1503">
        <v>-0.66754709999999995</v>
      </c>
      <c r="Q1503">
        <v>-0.4093019</v>
      </c>
      <c r="R1503">
        <v>-0.15105679999999999</v>
      </c>
      <c r="S1503">
        <v>0.22180810000000001</v>
      </c>
    </row>
    <row r="1504" spans="1:19">
      <c r="A1504" s="12">
        <v>41165</v>
      </c>
      <c r="B1504" s="14">
        <v>6</v>
      </c>
      <c r="C1504" t="s">
        <v>63</v>
      </c>
      <c r="D1504" t="s">
        <v>52</v>
      </c>
      <c r="E1504" t="str">
        <f t="shared" si="23"/>
        <v>411656AggregateAll</v>
      </c>
      <c r="F1504">
        <v>16.74888</v>
      </c>
      <c r="G1504">
        <v>15.41154</v>
      </c>
      <c r="H1504">
        <v>16.625520000000002</v>
      </c>
      <c r="I1504">
        <v>68.38382</v>
      </c>
      <c r="J1504">
        <v>-2.7261950000000001</v>
      </c>
      <c r="K1504">
        <v>-1.9056439999999999</v>
      </c>
      <c r="L1504" s="1">
        <v>-1.3373330000000001</v>
      </c>
      <c r="M1504" s="1">
        <v>-0.76902130000000002</v>
      </c>
      <c r="N1504">
        <v>5.1530100000000002E-2</v>
      </c>
      <c r="O1504">
        <v>-1.5122249999999999</v>
      </c>
      <c r="P1504">
        <v>-0.69167310000000004</v>
      </c>
      <c r="Q1504">
        <v>-0.1233617</v>
      </c>
      <c r="R1504">
        <v>0.4449497</v>
      </c>
      <c r="S1504">
        <v>1.265501</v>
      </c>
    </row>
    <row r="1505" spans="1:19">
      <c r="A1505" s="12">
        <v>41165</v>
      </c>
      <c r="B1505" s="14">
        <v>6</v>
      </c>
      <c r="C1505" t="s">
        <v>55</v>
      </c>
      <c r="D1505" t="s">
        <v>58</v>
      </c>
      <c r="E1505" t="str">
        <f t="shared" si="23"/>
        <v>411656Average Per Device100% Cycling</v>
      </c>
      <c r="F1505">
        <v>0.60741990000000001</v>
      </c>
      <c r="G1505">
        <v>0.543937</v>
      </c>
      <c r="H1505">
        <v>0.62756049999999997</v>
      </c>
      <c r="I1505">
        <v>68.425749999999994</v>
      </c>
      <c r="J1505">
        <v>-0.12536249999999999</v>
      </c>
      <c r="K1505">
        <v>-8.8803499999999994E-2</v>
      </c>
      <c r="L1505" s="1">
        <v>-6.3482899999999995E-2</v>
      </c>
      <c r="M1505" s="1">
        <v>-3.81622E-2</v>
      </c>
      <c r="N1505">
        <v>-1.6033E-3</v>
      </c>
      <c r="O1505">
        <v>-4.1738999999999998E-2</v>
      </c>
      <c r="P1505">
        <v>-5.1799999999999997E-3</v>
      </c>
      <c r="Q1505">
        <v>2.0140600000000002E-2</v>
      </c>
      <c r="R1505">
        <v>4.54612E-2</v>
      </c>
      <c r="S1505">
        <v>8.2020200000000001E-2</v>
      </c>
    </row>
    <row r="1506" spans="1:19">
      <c r="A1506" s="12">
        <v>41165</v>
      </c>
      <c r="B1506" s="14">
        <v>6</v>
      </c>
      <c r="C1506" t="s">
        <v>55</v>
      </c>
      <c r="D1506" t="s">
        <v>57</v>
      </c>
      <c r="E1506" t="str">
        <f t="shared" si="23"/>
        <v>411656Average Per Device50% Cycling</v>
      </c>
      <c r="F1506">
        <v>0.63830229999999999</v>
      </c>
      <c r="G1506">
        <v>0.60450660000000001</v>
      </c>
      <c r="H1506">
        <v>0.60539310000000002</v>
      </c>
      <c r="I1506">
        <v>68.336529999999996</v>
      </c>
      <c r="J1506">
        <v>-9.2899499999999996E-2</v>
      </c>
      <c r="K1506">
        <v>-5.7980499999999997E-2</v>
      </c>
      <c r="L1506" s="1">
        <v>-3.3795699999999998E-2</v>
      </c>
      <c r="M1506" s="1">
        <v>-9.6109000000000003E-3</v>
      </c>
      <c r="N1506">
        <v>2.53081E-2</v>
      </c>
      <c r="O1506">
        <v>-9.2012999999999998E-2</v>
      </c>
      <c r="P1506">
        <v>-5.7094100000000002E-2</v>
      </c>
      <c r="Q1506">
        <v>-3.2909300000000002E-2</v>
      </c>
      <c r="R1506">
        <v>-8.7244999999999996E-3</v>
      </c>
      <c r="S1506">
        <v>2.6194499999999999E-2</v>
      </c>
    </row>
    <row r="1507" spans="1:19">
      <c r="A1507" s="12">
        <v>41165</v>
      </c>
      <c r="B1507" s="14">
        <v>6</v>
      </c>
      <c r="C1507" t="s">
        <v>55</v>
      </c>
      <c r="D1507" t="s">
        <v>52</v>
      </c>
      <c r="E1507" t="str">
        <f t="shared" si="23"/>
        <v>411656Average Per DeviceAll</v>
      </c>
      <c r="F1507">
        <v>0.62193469999999995</v>
      </c>
      <c r="G1507">
        <v>0.57240469999999999</v>
      </c>
      <c r="H1507">
        <v>0.61714179999999996</v>
      </c>
      <c r="I1507">
        <v>68.38382</v>
      </c>
      <c r="J1507">
        <v>-0.11010490000000001</v>
      </c>
      <c r="K1507">
        <v>-7.4316699999999999E-2</v>
      </c>
      <c r="L1507" s="1">
        <v>-4.9529900000000002E-2</v>
      </c>
      <c r="M1507" s="1">
        <v>-2.4743100000000001E-2</v>
      </c>
      <c r="N1507">
        <v>1.10451E-2</v>
      </c>
      <c r="O1507">
        <v>-6.5367800000000004E-2</v>
      </c>
      <c r="P1507">
        <v>-2.9579600000000001E-2</v>
      </c>
      <c r="Q1507">
        <v>-4.7927999999999998E-3</v>
      </c>
      <c r="R1507">
        <v>1.9993899999999998E-2</v>
      </c>
      <c r="S1507">
        <v>5.5782100000000001E-2</v>
      </c>
    </row>
    <row r="1508" spans="1:19">
      <c r="A1508" s="12">
        <v>41165</v>
      </c>
      <c r="B1508" s="14">
        <v>6</v>
      </c>
      <c r="C1508" t="s">
        <v>54</v>
      </c>
      <c r="D1508" t="s">
        <v>58</v>
      </c>
      <c r="E1508" t="str">
        <f t="shared" si="23"/>
        <v>411656Average Per Premise100% Cycling</v>
      </c>
      <c r="F1508">
        <v>0.71899930000000001</v>
      </c>
      <c r="G1508">
        <v>0.64385499999999996</v>
      </c>
      <c r="H1508">
        <v>0.74283960000000004</v>
      </c>
      <c r="I1508">
        <v>68.425749999999994</v>
      </c>
      <c r="J1508">
        <v>-0.13702400000000001</v>
      </c>
      <c r="K1508">
        <v>-0.100465</v>
      </c>
      <c r="L1508" s="1">
        <v>-7.51444E-2</v>
      </c>
      <c r="M1508" s="1">
        <v>-4.9823699999999999E-2</v>
      </c>
      <c r="N1508">
        <v>-1.3264700000000001E-2</v>
      </c>
      <c r="O1508">
        <v>-3.8039400000000001E-2</v>
      </c>
      <c r="P1508">
        <v>-1.4804E-3</v>
      </c>
      <c r="Q1508">
        <v>2.3840199999999999E-2</v>
      </c>
      <c r="R1508">
        <v>4.91609E-2</v>
      </c>
      <c r="S1508">
        <v>8.5719900000000002E-2</v>
      </c>
    </row>
    <row r="1509" spans="1:19">
      <c r="A1509" s="12">
        <v>41165</v>
      </c>
      <c r="B1509" s="14">
        <v>6</v>
      </c>
      <c r="C1509" t="s">
        <v>54</v>
      </c>
      <c r="D1509" t="s">
        <v>57</v>
      </c>
      <c r="E1509" t="str">
        <f t="shared" si="23"/>
        <v>411656Average Per Premise50% Cycling</v>
      </c>
      <c r="F1509">
        <v>0.74346639999999997</v>
      </c>
      <c r="G1509">
        <v>0.70410260000000002</v>
      </c>
      <c r="H1509">
        <v>0.70513499999999996</v>
      </c>
      <c r="I1509">
        <v>68.336529999999996</v>
      </c>
      <c r="J1509">
        <v>-9.8467600000000002E-2</v>
      </c>
      <c r="K1509">
        <v>-6.3548599999999997E-2</v>
      </c>
      <c r="L1509" s="1">
        <v>-3.9363799999999997E-2</v>
      </c>
      <c r="M1509" s="1">
        <v>-1.5179E-2</v>
      </c>
      <c r="N1509">
        <v>1.9740000000000001E-2</v>
      </c>
      <c r="O1509">
        <v>-9.7435099999999997E-2</v>
      </c>
      <c r="P1509">
        <v>-6.2516100000000005E-2</v>
      </c>
      <c r="Q1509">
        <v>-3.8331299999999999E-2</v>
      </c>
      <c r="R1509">
        <v>-1.4146499999999999E-2</v>
      </c>
      <c r="S1509">
        <v>2.07724E-2</v>
      </c>
    </row>
    <row r="1510" spans="1:19">
      <c r="A1510" s="12">
        <v>41165</v>
      </c>
      <c r="B1510" s="14">
        <v>6</v>
      </c>
      <c r="C1510" t="s">
        <v>54</v>
      </c>
      <c r="D1510" t="s">
        <v>52</v>
      </c>
      <c r="E1510" t="str">
        <f t="shared" si="23"/>
        <v>411656Average Per PremiseAll</v>
      </c>
      <c r="F1510">
        <v>0.7304988</v>
      </c>
      <c r="G1510">
        <v>0.67217139999999997</v>
      </c>
      <c r="H1510">
        <v>0.7251185</v>
      </c>
      <c r="I1510">
        <v>68.38382</v>
      </c>
      <c r="J1510">
        <v>-0.11890249999999999</v>
      </c>
      <c r="K1510">
        <v>-8.3114300000000002E-2</v>
      </c>
      <c r="L1510" s="1">
        <v>-5.8327499999999997E-2</v>
      </c>
      <c r="M1510" s="1">
        <v>-3.35407E-2</v>
      </c>
      <c r="N1510">
        <v>2.2474999999999999E-3</v>
      </c>
      <c r="O1510">
        <v>-6.5955399999999997E-2</v>
      </c>
      <c r="P1510">
        <v>-3.0167200000000002E-2</v>
      </c>
      <c r="Q1510">
        <v>-5.3803999999999996E-3</v>
      </c>
      <c r="R1510">
        <v>1.9406400000000001E-2</v>
      </c>
      <c r="S1510">
        <v>5.5194600000000003E-2</v>
      </c>
    </row>
    <row r="1511" spans="1:19">
      <c r="A1511" s="12">
        <v>41165</v>
      </c>
      <c r="B1511" s="14">
        <v>6</v>
      </c>
      <c r="C1511" t="s">
        <v>56</v>
      </c>
      <c r="D1511" t="s">
        <v>58</v>
      </c>
      <c r="E1511" t="str">
        <f t="shared" si="23"/>
        <v>411656Average Per Ton100% Cycling</v>
      </c>
      <c r="F1511">
        <v>0.16797139999999999</v>
      </c>
      <c r="G1511">
        <v>0.1504163</v>
      </c>
      <c r="H1511">
        <v>0.1735409</v>
      </c>
      <c r="I1511">
        <v>68.425749999999994</v>
      </c>
      <c r="J1511">
        <v>-7.9434699999999997E-2</v>
      </c>
      <c r="K1511">
        <v>-4.2875700000000003E-2</v>
      </c>
      <c r="L1511" s="1">
        <v>-1.7555100000000001E-2</v>
      </c>
      <c r="M1511" s="1">
        <v>7.7654999999999998E-3</v>
      </c>
      <c r="N1511">
        <v>4.4324500000000003E-2</v>
      </c>
      <c r="O1511">
        <v>-5.6310100000000002E-2</v>
      </c>
      <c r="P1511">
        <v>-1.9751100000000001E-2</v>
      </c>
      <c r="Q1511">
        <v>5.5694999999999998E-3</v>
      </c>
      <c r="R1511">
        <v>3.08902E-2</v>
      </c>
      <c r="S1511">
        <v>6.7449099999999998E-2</v>
      </c>
    </row>
    <row r="1512" spans="1:19">
      <c r="A1512" s="12">
        <v>41165</v>
      </c>
      <c r="B1512" s="14">
        <v>6</v>
      </c>
      <c r="C1512" t="s">
        <v>56</v>
      </c>
      <c r="D1512" t="s">
        <v>57</v>
      </c>
      <c r="E1512" t="str">
        <f t="shared" si="23"/>
        <v>411656Average Per Ton50% Cycling</v>
      </c>
      <c r="F1512">
        <v>0.18389340000000001</v>
      </c>
      <c r="G1512">
        <v>0.1741569</v>
      </c>
      <c r="H1512">
        <v>0.17441229999999999</v>
      </c>
      <c r="I1512">
        <v>68.336529999999996</v>
      </c>
      <c r="J1512">
        <v>-6.8840299999999993E-2</v>
      </c>
      <c r="K1512">
        <v>-3.3921300000000001E-2</v>
      </c>
      <c r="L1512" s="1">
        <v>-9.7365000000000004E-3</v>
      </c>
      <c r="M1512" s="1">
        <v>1.4448300000000001E-2</v>
      </c>
      <c r="N1512">
        <v>4.9367300000000003E-2</v>
      </c>
      <c r="O1512">
        <v>-6.8584900000000004E-2</v>
      </c>
      <c r="P1512">
        <v>-3.3665899999999999E-2</v>
      </c>
      <c r="Q1512">
        <v>-9.4810999999999993E-3</v>
      </c>
      <c r="R1512">
        <v>1.47037E-2</v>
      </c>
      <c r="S1512">
        <v>4.9622699999999999E-2</v>
      </c>
    </row>
    <row r="1513" spans="1:19">
      <c r="A1513" s="12">
        <v>41165</v>
      </c>
      <c r="B1513" s="14">
        <v>6</v>
      </c>
      <c r="C1513" t="s">
        <v>56</v>
      </c>
      <c r="D1513" t="s">
        <v>52</v>
      </c>
      <c r="E1513" t="str">
        <f t="shared" si="23"/>
        <v>411656Average Per TonAll</v>
      </c>
      <c r="F1513">
        <v>0.17545469999999999</v>
      </c>
      <c r="G1513">
        <v>0.16157440000000001</v>
      </c>
      <c r="H1513">
        <v>0.17395050000000001</v>
      </c>
      <c r="I1513">
        <v>68.38382</v>
      </c>
      <c r="J1513">
        <v>-7.4455300000000002E-2</v>
      </c>
      <c r="K1513">
        <v>-3.8667100000000003E-2</v>
      </c>
      <c r="L1513" s="1">
        <v>-1.38803E-2</v>
      </c>
      <c r="M1513" s="1">
        <v>1.09064E-2</v>
      </c>
      <c r="N1513">
        <v>4.6694600000000003E-2</v>
      </c>
      <c r="O1513">
        <v>-6.2079200000000001E-2</v>
      </c>
      <c r="P1513">
        <v>-2.6291100000000001E-2</v>
      </c>
      <c r="Q1513">
        <v>-1.5043000000000001E-3</v>
      </c>
      <c r="R1513">
        <v>2.3282500000000001E-2</v>
      </c>
      <c r="S1513">
        <v>5.9070699999999997E-2</v>
      </c>
    </row>
    <row r="1514" spans="1:19">
      <c r="A1514" s="12">
        <v>41165</v>
      </c>
      <c r="B1514" s="14">
        <v>7</v>
      </c>
      <c r="C1514" t="s">
        <v>63</v>
      </c>
      <c r="D1514" t="s">
        <v>58</v>
      </c>
      <c r="E1514" t="str">
        <f t="shared" si="23"/>
        <v>411657Aggregate100% Cycling</v>
      </c>
      <c r="F1514">
        <v>9.6681889999999999</v>
      </c>
      <c r="G1514">
        <v>9.8825350000000007</v>
      </c>
      <c r="H1514">
        <v>11.40185</v>
      </c>
      <c r="I1514">
        <v>67.366600000000005</v>
      </c>
      <c r="J1514">
        <v>-0.52799050000000003</v>
      </c>
      <c r="K1514">
        <v>-8.94123E-2</v>
      </c>
      <c r="L1514" s="1">
        <v>0.2143456</v>
      </c>
      <c r="M1514" s="1">
        <v>0.51810350000000005</v>
      </c>
      <c r="N1514">
        <v>0.95668160000000002</v>
      </c>
      <c r="O1514">
        <v>0.99132520000000002</v>
      </c>
      <c r="P1514">
        <v>1.4299029999999999</v>
      </c>
      <c r="Q1514">
        <v>1.7336609999999999</v>
      </c>
      <c r="R1514">
        <v>2.0374189999999999</v>
      </c>
      <c r="S1514">
        <v>2.475997</v>
      </c>
    </row>
    <row r="1515" spans="1:19">
      <c r="A1515" s="12">
        <v>41165</v>
      </c>
      <c r="B1515" s="14">
        <v>7</v>
      </c>
      <c r="C1515" t="s">
        <v>63</v>
      </c>
      <c r="D1515" t="s">
        <v>57</v>
      </c>
      <c r="E1515" t="str">
        <f t="shared" si="23"/>
        <v>411657Aggregate50% Cycling</v>
      </c>
      <c r="F1515">
        <v>9.5427169999999997</v>
      </c>
      <c r="G1515">
        <v>10.108779999999999</v>
      </c>
      <c r="H1515">
        <v>10.1236</v>
      </c>
      <c r="I1515">
        <v>67.008960000000002</v>
      </c>
      <c r="J1515">
        <v>-0.23823810000000001</v>
      </c>
      <c r="K1515">
        <v>0.23694680000000001</v>
      </c>
      <c r="L1515" s="1">
        <v>0.56605850000000002</v>
      </c>
      <c r="M1515" s="1">
        <v>0.89517009999999997</v>
      </c>
      <c r="N1515">
        <v>1.370355</v>
      </c>
      <c r="O1515">
        <v>-0.22341440000000001</v>
      </c>
      <c r="P1515">
        <v>0.25177060000000001</v>
      </c>
      <c r="Q1515">
        <v>0.58088220000000002</v>
      </c>
      <c r="R1515">
        <v>0.90999379999999996</v>
      </c>
      <c r="S1515">
        <v>1.3851789999999999</v>
      </c>
    </row>
    <row r="1516" spans="1:19">
      <c r="A1516" s="12">
        <v>41165</v>
      </c>
      <c r="B1516" s="14">
        <v>7</v>
      </c>
      <c r="C1516" t="s">
        <v>63</v>
      </c>
      <c r="D1516" t="s">
        <v>52</v>
      </c>
      <c r="E1516" t="str">
        <f t="shared" si="23"/>
        <v>411657AggregateAll</v>
      </c>
      <c r="F1516">
        <v>19.221160000000001</v>
      </c>
      <c r="G1516">
        <v>20.005050000000001</v>
      </c>
      <c r="H1516">
        <v>21.527149999999999</v>
      </c>
      <c r="I1516">
        <v>67.198509999999999</v>
      </c>
      <c r="J1516">
        <v>-0.76418779999999997</v>
      </c>
      <c r="K1516">
        <v>0.15042920000000001</v>
      </c>
      <c r="L1516" s="1">
        <v>0.78389010000000003</v>
      </c>
      <c r="M1516" s="1">
        <v>1.417351</v>
      </c>
      <c r="N1516">
        <v>2.3319679999999998</v>
      </c>
      <c r="O1516">
        <v>0.75791350000000002</v>
      </c>
      <c r="P1516">
        <v>1.6725300000000001</v>
      </c>
      <c r="Q1516">
        <v>2.3059910000000001</v>
      </c>
      <c r="R1516">
        <v>2.9394520000000002</v>
      </c>
      <c r="S1516">
        <v>3.854069</v>
      </c>
    </row>
    <row r="1517" spans="1:19">
      <c r="A1517" s="12">
        <v>41165</v>
      </c>
      <c r="B1517" s="14">
        <v>7</v>
      </c>
      <c r="C1517" t="s">
        <v>55</v>
      </c>
      <c r="D1517" t="s">
        <v>58</v>
      </c>
      <c r="E1517" t="str">
        <f t="shared" si="23"/>
        <v>411657Average Per Device100% Cycling</v>
      </c>
      <c r="F1517">
        <v>0.66676009999999997</v>
      </c>
      <c r="G1517">
        <v>0.68154230000000005</v>
      </c>
      <c r="H1517">
        <v>0.78632089999999999</v>
      </c>
      <c r="I1517">
        <v>67.366600000000005</v>
      </c>
      <c r="J1517">
        <v>-4.5816700000000002E-2</v>
      </c>
      <c r="K1517">
        <v>-1.00144E-2</v>
      </c>
      <c r="L1517" s="1">
        <v>1.4782200000000001E-2</v>
      </c>
      <c r="M1517" s="1">
        <v>3.9578799999999997E-2</v>
      </c>
      <c r="N1517">
        <v>7.5381000000000004E-2</v>
      </c>
      <c r="O1517">
        <v>5.8961899999999998E-2</v>
      </c>
      <c r="P1517">
        <v>9.4764200000000007E-2</v>
      </c>
      <c r="Q1517">
        <v>0.11956079999999999</v>
      </c>
      <c r="R1517">
        <v>0.14435729999999999</v>
      </c>
      <c r="S1517">
        <v>0.1801596</v>
      </c>
    </row>
    <row r="1518" spans="1:19">
      <c r="A1518" s="12">
        <v>41165</v>
      </c>
      <c r="B1518" s="14">
        <v>7</v>
      </c>
      <c r="C1518" t="s">
        <v>55</v>
      </c>
      <c r="D1518" t="s">
        <v>57</v>
      </c>
      <c r="E1518" t="str">
        <f t="shared" si="23"/>
        <v>411657Average Per Device50% Cycling</v>
      </c>
      <c r="F1518">
        <v>0.76726819999999996</v>
      </c>
      <c r="G1518">
        <v>0.81278130000000004</v>
      </c>
      <c r="H1518">
        <v>0.81397319999999995</v>
      </c>
      <c r="I1518">
        <v>67.008960000000002</v>
      </c>
      <c r="J1518">
        <v>-2.9809700000000001E-2</v>
      </c>
      <c r="K1518">
        <v>1.4691600000000001E-2</v>
      </c>
      <c r="L1518" s="1">
        <v>4.5513100000000001E-2</v>
      </c>
      <c r="M1518" s="1">
        <v>7.6334600000000002E-2</v>
      </c>
      <c r="N1518">
        <v>0.1208359</v>
      </c>
      <c r="O1518">
        <v>-2.8617799999999999E-2</v>
      </c>
      <c r="P1518">
        <v>1.5883499999999998E-2</v>
      </c>
      <c r="Q1518">
        <v>4.6705000000000003E-2</v>
      </c>
      <c r="R1518">
        <v>7.7526499999999998E-2</v>
      </c>
      <c r="S1518">
        <v>0.12202780000000001</v>
      </c>
    </row>
    <row r="1519" spans="1:19">
      <c r="A1519" s="12">
        <v>41165</v>
      </c>
      <c r="B1519" s="14">
        <v>7</v>
      </c>
      <c r="C1519" t="s">
        <v>55</v>
      </c>
      <c r="D1519" t="s">
        <v>52</v>
      </c>
      <c r="E1519" t="str">
        <f t="shared" si="23"/>
        <v>411657Average Per DeviceAll</v>
      </c>
      <c r="F1519">
        <v>0.71399889999999999</v>
      </c>
      <c r="G1519">
        <v>0.74322469999999996</v>
      </c>
      <c r="H1519">
        <v>0.79931750000000001</v>
      </c>
      <c r="I1519">
        <v>67.198509999999999</v>
      </c>
      <c r="J1519">
        <v>-3.8293399999999998E-2</v>
      </c>
      <c r="K1519">
        <v>1.5973999999999999E-3</v>
      </c>
      <c r="L1519" s="1">
        <v>2.92257E-2</v>
      </c>
      <c r="M1519" s="1">
        <v>5.6854000000000002E-2</v>
      </c>
      <c r="N1519">
        <v>9.6744800000000006E-2</v>
      </c>
      <c r="O1519">
        <v>1.7799499999999999E-2</v>
      </c>
      <c r="P1519">
        <v>5.76903E-2</v>
      </c>
      <c r="Q1519">
        <v>8.5318599999999994E-2</v>
      </c>
      <c r="R1519">
        <v>0.1129468</v>
      </c>
      <c r="S1519">
        <v>0.15283769999999999</v>
      </c>
    </row>
    <row r="1520" spans="1:19">
      <c r="A1520" s="12">
        <v>41165</v>
      </c>
      <c r="B1520" s="14">
        <v>7</v>
      </c>
      <c r="C1520" t="s">
        <v>54</v>
      </c>
      <c r="D1520" t="s">
        <v>58</v>
      </c>
      <c r="E1520" t="str">
        <f t="shared" si="23"/>
        <v>411657Average Per Premise100% Cycling</v>
      </c>
      <c r="F1520">
        <v>0.78923989999999999</v>
      </c>
      <c r="G1520">
        <v>0.8067375</v>
      </c>
      <c r="H1520">
        <v>0.93076329999999996</v>
      </c>
      <c r="I1520">
        <v>67.366600000000005</v>
      </c>
      <c r="J1520">
        <v>-4.3101300000000002E-2</v>
      </c>
      <c r="K1520">
        <v>-7.2989999999999999E-3</v>
      </c>
      <c r="L1520" s="1">
        <v>1.7497599999999999E-2</v>
      </c>
      <c r="M1520" s="1">
        <v>4.2294199999999997E-2</v>
      </c>
      <c r="N1520">
        <v>7.8096499999999999E-2</v>
      </c>
      <c r="O1520">
        <v>8.0924499999999996E-2</v>
      </c>
      <c r="P1520">
        <v>0.11672680000000001</v>
      </c>
      <c r="Q1520">
        <v>0.14152339999999999</v>
      </c>
      <c r="R1520">
        <v>0.16631989999999999</v>
      </c>
      <c r="S1520">
        <v>0.2021222</v>
      </c>
    </row>
    <row r="1521" spans="1:19">
      <c r="A1521" s="12">
        <v>41165</v>
      </c>
      <c r="B1521" s="14">
        <v>7</v>
      </c>
      <c r="C1521" t="s">
        <v>54</v>
      </c>
      <c r="D1521" t="s">
        <v>57</v>
      </c>
      <c r="E1521" t="str">
        <f t="shared" si="23"/>
        <v>411657Average Per Premise50% Cycling</v>
      </c>
      <c r="F1521">
        <v>0.89368020000000004</v>
      </c>
      <c r="G1521">
        <v>0.94669179999999997</v>
      </c>
      <c r="H1521">
        <v>0.94808009999999998</v>
      </c>
      <c r="I1521">
        <v>67.008960000000002</v>
      </c>
      <c r="J1521">
        <v>-2.23111E-2</v>
      </c>
      <c r="K1521">
        <v>2.21902E-2</v>
      </c>
      <c r="L1521" s="1">
        <v>5.3011700000000002E-2</v>
      </c>
      <c r="M1521" s="1">
        <v>8.3833099999999994E-2</v>
      </c>
      <c r="N1521">
        <v>0.12833439999999999</v>
      </c>
      <c r="O1521">
        <v>-2.0922900000000001E-2</v>
      </c>
      <c r="P1521">
        <v>2.3578399999999999E-2</v>
      </c>
      <c r="Q1521">
        <v>5.4399900000000001E-2</v>
      </c>
      <c r="R1521">
        <v>8.5221400000000003E-2</v>
      </c>
      <c r="S1521">
        <v>0.1297227</v>
      </c>
    </row>
    <row r="1522" spans="1:19">
      <c r="A1522" s="12">
        <v>41165</v>
      </c>
      <c r="B1522" s="14">
        <v>7</v>
      </c>
      <c r="C1522" t="s">
        <v>54</v>
      </c>
      <c r="D1522" t="s">
        <v>52</v>
      </c>
      <c r="E1522" t="str">
        <f t="shared" si="23"/>
        <v>411657Average Per PremiseAll</v>
      </c>
      <c r="F1522">
        <v>0.83832680000000004</v>
      </c>
      <c r="G1522">
        <v>0.87251610000000002</v>
      </c>
      <c r="H1522">
        <v>0.93890220000000002</v>
      </c>
      <c r="I1522">
        <v>67.198509999999999</v>
      </c>
      <c r="J1522">
        <v>-3.3329900000000003E-2</v>
      </c>
      <c r="K1522">
        <v>6.5608999999999997E-3</v>
      </c>
      <c r="L1522" s="1">
        <v>3.4189200000000003E-2</v>
      </c>
      <c r="M1522" s="1">
        <v>6.1817499999999997E-2</v>
      </c>
      <c r="N1522">
        <v>0.1017083</v>
      </c>
      <c r="O1522">
        <v>3.3056200000000001E-2</v>
      </c>
      <c r="P1522">
        <v>7.2947100000000001E-2</v>
      </c>
      <c r="Q1522">
        <v>0.10057530000000001</v>
      </c>
      <c r="R1522">
        <v>0.1282036</v>
      </c>
      <c r="S1522">
        <v>0.1680944</v>
      </c>
    </row>
    <row r="1523" spans="1:19">
      <c r="A1523" s="12">
        <v>41165</v>
      </c>
      <c r="B1523" s="14">
        <v>7</v>
      </c>
      <c r="C1523" t="s">
        <v>56</v>
      </c>
      <c r="D1523" t="s">
        <v>58</v>
      </c>
      <c r="E1523" t="str">
        <f t="shared" si="23"/>
        <v>411657Average Per Ton100% Cycling</v>
      </c>
      <c r="F1523">
        <v>0.18438089999999999</v>
      </c>
      <c r="G1523">
        <v>0.18846859999999999</v>
      </c>
      <c r="H1523">
        <v>0.21744330000000001</v>
      </c>
      <c r="I1523">
        <v>67.366600000000005</v>
      </c>
      <c r="J1523">
        <v>-5.6511100000000002E-2</v>
      </c>
      <c r="K1523">
        <v>-2.0708799999999999E-2</v>
      </c>
      <c r="L1523" s="1">
        <v>4.0877999999999999E-3</v>
      </c>
      <c r="M1523" s="1">
        <v>2.8884300000000002E-2</v>
      </c>
      <c r="N1523">
        <v>6.4686599999999997E-2</v>
      </c>
      <c r="O1523">
        <v>-2.7536399999999999E-2</v>
      </c>
      <c r="P1523">
        <v>8.2658999999999996E-3</v>
      </c>
      <c r="Q1523">
        <v>3.3062399999999999E-2</v>
      </c>
      <c r="R1523">
        <v>5.7859000000000001E-2</v>
      </c>
      <c r="S1523">
        <v>9.3661300000000003E-2</v>
      </c>
    </row>
    <row r="1524" spans="1:19">
      <c r="A1524" s="12">
        <v>41165</v>
      </c>
      <c r="B1524" s="14">
        <v>7</v>
      </c>
      <c r="C1524" t="s">
        <v>56</v>
      </c>
      <c r="D1524" t="s">
        <v>57</v>
      </c>
      <c r="E1524" t="str">
        <f t="shared" si="23"/>
        <v>411657Average Per Ton50% Cycling</v>
      </c>
      <c r="F1524">
        <v>0.2210482</v>
      </c>
      <c r="G1524">
        <v>0.23416039999999999</v>
      </c>
      <c r="H1524">
        <v>0.23450380000000001</v>
      </c>
      <c r="I1524">
        <v>67.008960000000002</v>
      </c>
      <c r="J1524">
        <v>-6.2210500000000002E-2</v>
      </c>
      <c r="K1524">
        <v>-1.7709200000000001E-2</v>
      </c>
      <c r="L1524" s="1">
        <v>1.3112199999999999E-2</v>
      </c>
      <c r="M1524" s="1">
        <v>4.3933699999999999E-2</v>
      </c>
      <c r="N1524">
        <v>8.8435E-2</v>
      </c>
      <c r="O1524">
        <v>-6.1867199999999997E-2</v>
      </c>
      <c r="P1524">
        <v>-1.73659E-2</v>
      </c>
      <c r="Q1524">
        <v>1.34556E-2</v>
      </c>
      <c r="R1524">
        <v>4.42771E-2</v>
      </c>
      <c r="S1524">
        <v>8.8778399999999993E-2</v>
      </c>
    </row>
    <row r="1525" spans="1:19">
      <c r="A1525" s="12">
        <v>41165</v>
      </c>
      <c r="B1525" s="14">
        <v>7</v>
      </c>
      <c r="C1525" t="s">
        <v>56</v>
      </c>
      <c r="D1525" t="s">
        <v>52</v>
      </c>
      <c r="E1525" t="str">
        <f t="shared" si="23"/>
        <v>411657Average Per TonAll</v>
      </c>
      <c r="F1525">
        <v>0.2016145</v>
      </c>
      <c r="G1525">
        <v>0.20994380000000001</v>
      </c>
      <c r="H1525">
        <v>0.22546169999999999</v>
      </c>
      <c r="I1525">
        <v>67.198509999999999</v>
      </c>
      <c r="J1525">
        <v>-5.9189800000000001E-2</v>
      </c>
      <c r="K1525">
        <v>-1.9299E-2</v>
      </c>
      <c r="L1525" s="1">
        <v>8.3292999999999996E-3</v>
      </c>
      <c r="M1525" s="1">
        <v>3.5957500000000003E-2</v>
      </c>
      <c r="N1525">
        <v>7.5848399999999996E-2</v>
      </c>
      <c r="O1525">
        <v>-4.36719E-2</v>
      </c>
      <c r="P1525">
        <v>-3.7810000000000001E-3</v>
      </c>
      <c r="Q1525">
        <v>2.3847199999999999E-2</v>
      </c>
      <c r="R1525">
        <v>5.14755E-2</v>
      </c>
      <c r="S1525">
        <v>9.1366299999999998E-2</v>
      </c>
    </row>
    <row r="1526" spans="1:19">
      <c r="A1526" s="12">
        <v>41165</v>
      </c>
      <c r="B1526" s="14">
        <v>8</v>
      </c>
      <c r="C1526" t="s">
        <v>63</v>
      </c>
      <c r="D1526" t="s">
        <v>58</v>
      </c>
      <c r="E1526" t="str">
        <f t="shared" si="23"/>
        <v>411658Aggregate100% Cycling</v>
      </c>
      <c r="F1526">
        <v>9.7166110000000003</v>
      </c>
      <c r="G1526">
        <v>10.54241</v>
      </c>
      <c r="H1526">
        <v>12.163169999999999</v>
      </c>
      <c r="I1526">
        <v>68.925629999999998</v>
      </c>
      <c r="J1526">
        <v>-3.8470000000000002E-3</v>
      </c>
      <c r="K1526">
        <v>0.48631180000000002</v>
      </c>
      <c r="L1526" s="1">
        <v>0.82579429999999998</v>
      </c>
      <c r="M1526" s="1">
        <v>1.1652769999999999</v>
      </c>
      <c r="N1526">
        <v>1.6554359999999999</v>
      </c>
      <c r="O1526">
        <v>1.6169150000000001</v>
      </c>
      <c r="P1526">
        <v>2.1070739999999999</v>
      </c>
      <c r="Q1526">
        <v>2.4465560000000002</v>
      </c>
      <c r="R1526">
        <v>2.7860390000000002</v>
      </c>
      <c r="S1526">
        <v>3.2761979999999999</v>
      </c>
    </row>
    <row r="1527" spans="1:19">
      <c r="A1527" s="12">
        <v>41165</v>
      </c>
      <c r="B1527" s="14">
        <v>8</v>
      </c>
      <c r="C1527" t="s">
        <v>63</v>
      </c>
      <c r="D1527" t="s">
        <v>57</v>
      </c>
      <c r="E1527" t="str">
        <f t="shared" si="23"/>
        <v>411658Aggregate50% Cycling</v>
      </c>
      <c r="F1527">
        <v>9.7853969999999997</v>
      </c>
      <c r="G1527">
        <v>11.172800000000001</v>
      </c>
      <c r="H1527">
        <v>11.18918</v>
      </c>
      <c r="I1527">
        <v>68.915260000000004</v>
      </c>
      <c r="J1527">
        <v>0.49150500000000003</v>
      </c>
      <c r="K1527">
        <v>1.0208079999999999</v>
      </c>
      <c r="L1527" s="1">
        <v>1.387402</v>
      </c>
      <c r="M1527" s="1">
        <v>1.7539960000000001</v>
      </c>
      <c r="N1527">
        <v>2.2833000000000001</v>
      </c>
      <c r="O1527">
        <v>0.50788869999999997</v>
      </c>
      <c r="P1527">
        <v>1.0371919999999999</v>
      </c>
      <c r="Q1527">
        <v>1.403786</v>
      </c>
      <c r="R1527">
        <v>1.7703800000000001</v>
      </c>
      <c r="S1527">
        <v>2.2996829999999999</v>
      </c>
    </row>
    <row r="1528" spans="1:19">
      <c r="A1528" s="12">
        <v>41165</v>
      </c>
      <c r="B1528" s="14">
        <v>8</v>
      </c>
      <c r="C1528" t="s">
        <v>63</v>
      </c>
      <c r="D1528" t="s">
        <v>52</v>
      </c>
      <c r="E1528" t="str">
        <f t="shared" si="23"/>
        <v>411658AggregateAll</v>
      </c>
      <c r="F1528">
        <v>19.514099999999999</v>
      </c>
      <c r="G1528">
        <v>21.733440000000002</v>
      </c>
      <c r="H1528">
        <v>23.357749999999999</v>
      </c>
      <c r="I1528">
        <v>68.920749999999998</v>
      </c>
      <c r="J1528">
        <v>0.49220710000000001</v>
      </c>
      <c r="K1528">
        <v>1.512607</v>
      </c>
      <c r="L1528" s="1">
        <v>2.2193329999999998</v>
      </c>
      <c r="M1528" s="1">
        <v>2.9260600000000001</v>
      </c>
      <c r="N1528">
        <v>3.9464600000000001</v>
      </c>
      <c r="O1528">
        <v>2.1165159999999998</v>
      </c>
      <c r="P1528">
        <v>3.136917</v>
      </c>
      <c r="Q1528">
        <v>3.8436430000000001</v>
      </c>
      <c r="R1528">
        <v>4.5503689999999999</v>
      </c>
      <c r="S1528">
        <v>5.5707690000000003</v>
      </c>
    </row>
    <row r="1529" spans="1:19">
      <c r="A1529" s="12">
        <v>41165</v>
      </c>
      <c r="B1529" s="14">
        <v>8</v>
      </c>
      <c r="C1529" t="s">
        <v>55</v>
      </c>
      <c r="D1529" t="s">
        <v>58</v>
      </c>
      <c r="E1529" t="str">
        <f t="shared" si="23"/>
        <v>411658Average Per Device100% Cycling</v>
      </c>
      <c r="F1529">
        <v>0.67009949999999996</v>
      </c>
      <c r="G1529">
        <v>0.72704979999999997</v>
      </c>
      <c r="H1529">
        <v>0.83882460000000003</v>
      </c>
      <c r="I1529">
        <v>68.925629999999998</v>
      </c>
      <c r="J1529">
        <v>-1.07755E-2</v>
      </c>
      <c r="K1529">
        <v>2.92375E-2</v>
      </c>
      <c r="L1529" s="1">
        <v>5.6950300000000002E-2</v>
      </c>
      <c r="M1529" s="1">
        <v>8.4663199999999994E-2</v>
      </c>
      <c r="N1529">
        <v>0.1246762</v>
      </c>
      <c r="O1529">
        <v>0.1009993</v>
      </c>
      <c r="P1529">
        <v>0.1410122</v>
      </c>
      <c r="Q1529">
        <v>0.16872509999999999</v>
      </c>
      <c r="R1529">
        <v>0.1964379</v>
      </c>
      <c r="S1529">
        <v>0.23645089999999999</v>
      </c>
    </row>
    <row r="1530" spans="1:19">
      <c r="A1530" s="12">
        <v>41165</v>
      </c>
      <c r="B1530" s="14">
        <v>8</v>
      </c>
      <c r="C1530" t="s">
        <v>55</v>
      </c>
      <c r="D1530" t="s">
        <v>57</v>
      </c>
      <c r="E1530" t="str">
        <f t="shared" si="23"/>
        <v>411658Average Per Device50% Cycling</v>
      </c>
      <c r="F1530">
        <v>0.78678060000000005</v>
      </c>
      <c r="G1530">
        <v>0.89833269999999998</v>
      </c>
      <c r="H1530">
        <v>0.89964999999999995</v>
      </c>
      <c r="I1530">
        <v>68.915260000000004</v>
      </c>
      <c r="J1530">
        <v>2.76508E-2</v>
      </c>
      <c r="K1530">
        <v>7.7220399999999995E-2</v>
      </c>
      <c r="L1530" s="1">
        <v>0.1115521</v>
      </c>
      <c r="M1530" s="1">
        <v>0.14588380000000001</v>
      </c>
      <c r="N1530">
        <v>0.1954533</v>
      </c>
      <c r="O1530">
        <v>2.89682E-2</v>
      </c>
      <c r="P1530">
        <v>7.8537700000000002E-2</v>
      </c>
      <c r="Q1530">
        <v>0.11286939999999999</v>
      </c>
      <c r="R1530">
        <v>0.1472011</v>
      </c>
      <c r="S1530">
        <v>0.19677059999999999</v>
      </c>
    </row>
    <row r="1531" spans="1:19">
      <c r="A1531" s="12">
        <v>41165</v>
      </c>
      <c r="B1531" s="14">
        <v>8</v>
      </c>
      <c r="C1531" t="s">
        <v>55</v>
      </c>
      <c r="D1531" t="s">
        <v>52</v>
      </c>
      <c r="E1531" t="str">
        <f t="shared" si="23"/>
        <v>411658Average Per DeviceAll</v>
      </c>
      <c r="F1531">
        <v>0.72493960000000002</v>
      </c>
      <c r="G1531">
        <v>0.80755279999999996</v>
      </c>
      <c r="H1531">
        <v>0.86741250000000003</v>
      </c>
      <c r="I1531">
        <v>68.920749999999998</v>
      </c>
      <c r="J1531">
        <v>7.2849000000000004E-3</v>
      </c>
      <c r="K1531">
        <v>5.1789399999999999E-2</v>
      </c>
      <c r="L1531" s="1">
        <v>8.2613099999999995E-2</v>
      </c>
      <c r="M1531" s="1">
        <v>0.11343689999999999</v>
      </c>
      <c r="N1531">
        <v>0.15794140000000001</v>
      </c>
      <c r="O1531">
        <v>6.7144599999999999E-2</v>
      </c>
      <c r="P1531">
        <v>0.1116492</v>
      </c>
      <c r="Q1531">
        <v>0.14247290000000001</v>
      </c>
      <c r="R1531">
        <v>0.1732966</v>
      </c>
      <c r="S1531">
        <v>0.2178012</v>
      </c>
    </row>
    <row r="1532" spans="1:19">
      <c r="A1532" s="12">
        <v>41165</v>
      </c>
      <c r="B1532" s="14">
        <v>8</v>
      </c>
      <c r="C1532" t="s">
        <v>54</v>
      </c>
      <c r="D1532" t="s">
        <v>58</v>
      </c>
      <c r="E1532" t="str">
        <f t="shared" si="23"/>
        <v>411658Average Per Premise100% Cycling</v>
      </c>
      <c r="F1532">
        <v>0.79319269999999997</v>
      </c>
      <c r="G1532">
        <v>0.86060449999999999</v>
      </c>
      <c r="H1532">
        <v>0.99291160000000001</v>
      </c>
      <c r="I1532">
        <v>68.925629999999998</v>
      </c>
      <c r="J1532">
        <v>-3.1399999999999999E-4</v>
      </c>
      <c r="K1532">
        <v>3.9698900000000002E-2</v>
      </c>
      <c r="L1532" s="1">
        <v>6.7411799999999994E-2</v>
      </c>
      <c r="M1532" s="1">
        <v>9.5124600000000004E-2</v>
      </c>
      <c r="N1532">
        <v>0.1351376</v>
      </c>
      <c r="O1532">
        <v>0.1319931</v>
      </c>
      <c r="P1532">
        <v>0.17200599999999999</v>
      </c>
      <c r="Q1532">
        <v>0.1997189</v>
      </c>
      <c r="R1532">
        <v>0.22743169999999999</v>
      </c>
      <c r="S1532">
        <v>0.26744469999999998</v>
      </c>
    </row>
    <row r="1533" spans="1:19">
      <c r="A1533" s="12">
        <v>41165</v>
      </c>
      <c r="B1533" s="14">
        <v>8</v>
      </c>
      <c r="C1533" t="s">
        <v>54</v>
      </c>
      <c r="D1533" t="s">
        <v>57</v>
      </c>
      <c r="E1533" t="str">
        <f t="shared" si="23"/>
        <v>411658Average Per Premise50% Cycling</v>
      </c>
      <c r="F1533">
        <v>0.91640730000000004</v>
      </c>
      <c r="G1533">
        <v>1.046338</v>
      </c>
      <c r="H1533">
        <v>1.0478730000000001</v>
      </c>
      <c r="I1533">
        <v>68.915260000000004</v>
      </c>
      <c r="J1533">
        <v>4.60297E-2</v>
      </c>
      <c r="K1533">
        <v>9.5599199999999995E-2</v>
      </c>
      <c r="L1533" s="1">
        <v>0.12993089999999999</v>
      </c>
      <c r="M1533" s="1">
        <v>0.16426260000000001</v>
      </c>
      <c r="N1533">
        <v>0.2138321</v>
      </c>
      <c r="O1533">
        <v>4.7564000000000002E-2</v>
      </c>
      <c r="P1533">
        <v>9.71336E-2</v>
      </c>
      <c r="Q1533">
        <v>0.13146530000000001</v>
      </c>
      <c r="R1533">
        <v>0.165797</v>
      </c>
      <c r="S1533">
        <v>0.21536649999999999</v>
      </c>
    </row>
    <row r="1534" spans="1:19">
      <c r="A1534" s="12">
        <v>41165</v>
      </c>
      <c r="B1534" s="14">
        <v>8</v>
      </c>
      <c r="C1534" t="s">
        <v>54</v>
      </c>
      <c r="D1534" t="s">
        <v>52</v>
      </c>
      <c r="E1534" t="str">
        <f t="shared" si="23"/>
        <v>411658Average Per PremiseAll</v>
      </c>
      <c r="F1534">
        <v>0.85110359999999996</v>
      </c>
      <c r="G1534">
        <v>0.9478993</v>
      </c>
      <c r="H1534">
        <v>1.018743</v>
      </c>
      <c r="I1534">
        <v>68.920749999999998</v>
      </c>
      <c r="J1534">
        <v>2.14675E-2</v>
      </c>
      <c r="K1534">
        <v>6.5972100000000006E-2</v>
      </c>
      <c r="L1534" s="1">
        <v>9.6795800000000001E-2</v>
      </c>
      <c r="M1534" s="1">
        <v>0.1276195</v>
      </c>
      <c r="N1534">
        <v>0.172124</v>
      </c>
      <c r="O1534">
        <v>9.2311400000000002E-2</v>
      </c>
      <c r="P1534">
        <v>0.13681599999999999</v>
      </c>
      <c r="Q1534">
        <v>0.1676397</v>
      </c>
      <c r="R1534">
        <v>0.19846340000000001</v>
      </c>
      <c r="S1534">
        <v>0.24296789999999999</v>
      </c>
    </row>
    <row r="1535" spans="1:19">
      <c r="A1535" s="12">
        <v>41165</v>
      </c>
      <c r="B1535" s="14">
        <v>8</v>
      </c>
      <c r="C1535" t="s">
        <v>56</v>
      </c>
      <c r="D1535" t="s">
        <v>58</v>
      </c>
      <c r="E1535" t="str">
        <f t="shared" si="23"/>
        <v>411658Average Per Ton100% Cycling</v>
      </c>
      <c r="F1535">
        <v>0.18530430000000001</v>
      </c>
      <c r="G1535">
        <v>0.20105290000000001</v>
      </c>
      <c r="H1535">
        <v>0.23196230000000001</v>
      </c>
      <c r="I1535">
        <v>68.925629999999998</v>
      </c>
      <c r="J1535">
        <v>-5.1977200000000001E-2</v>
      </c>
      <c r="K1535">
        <v>-1.1964199999999999E-2</v>
      </c>
      <c r="L1535" s="1">
        <v>1.5748600000000001E-2</v>
      </c>
      <c r="M1535" s="1">
        <v>4.34615E-2</v>
      </c>
      <c r="N1535">
        <v>8.3474499999999993E-2</v>
      </c>
      <c r="O1535">
        <v>-2.1067800000000001E-2</v>
      </c>
      <c r="P1535">
        <v>1.8945099999999999E-2</v>
      </c>
      <c r="Q1535">
        <v>4.6657999999999998E-2</v>
      </c>
      <c r="R1535">
        <v>7.4370800000000001E-2</v>
      </c>
      <c r="S1535">
        <v>0.11438379999999999</v>
      </c>
    </row>
    <row r="1536" spans="1:19">
      <c r="A1536" s="12">
        <v>41165</v>
      </c>
      <c r="B1536" s="14">
        <v>8</v>
      </c>
      <c r="C1536" t="s">
        <v>56</v>
      </c>
      <c r="D1536" t="s">
        <v>57</v>
      </c>
      <c r="E1536" t="str">
        <f t="shared" si="23"/>
        <v>411658Average Per Ton50% Cycling</v>
      </c>
      <c r="F1536">
        <v>0.2266697</v>
      </c>
      <c r="G1536">
        <v>0.25880750000000002</v>
      </c>
      <c r="H1536">
        <v>0.2591871</v>
      </c>
      <c r="I1536">
        <v>68.915260000000004</v>
      </c>
      <c r="J1536">
        <v>-5.1763299999999998E-2</v>
      </c>
      <c r="K1536">
        <v>-2.1938000000000001E-3</v>
      </c>
      <c r="L1536" s="1">
        <v>3.2137899999999997E-2</v>
      </c>
      <c r="M1536" s="1">
        <v>6.6469600000000004E-2</v>
      </c>
      <c r="N1536">
        <v>0.11603910000000001</v>
      </c>
      <c r="O1536">
        <v>-5.13838E-2</v>
      </c>
      <c r="P1536">
        <v>-1.8143E-3</v>
      </c>
      <c r="Q1536">
        <v>3.2517400000000002E-2</v>
      </c>
      <c r="R1536">
        <v>6.6849099999999995E-2</v>
      </c>
      <c r="S1536">
        <v>0.1164186</v>
      </c>
    </row>
    <row r="1537" spans="1:19">
      <c r="A1537" s="12">
        <v>41165</v>
      </c>
      <c r="B1537" s="14">
        <v>8</v>
      </c>
      <c r="C1537" t="s">
        <v>56</v>
      </c>
      <c r="D1537" t="s">
        <v>52</v>
      </c>
      <c r="E1537" t="str">
        <f t="shared" si="23"/>
        <v>411658Average Per TonAll</v>
      </c>
      <c r="F1537">
        <v>0.20474600000000001</v>
      </c>
      <c r="G1537">
        <v>0.2281976</v>
      </c>
      <c r="H1537">
        <v>0.2447579</v>
      </c>
      <c r="I1537">
        <v>68.920749999999998</v>
      </c>
      <c r="J1537">
        <v>-5.1876699999999998E-2</v>
      </c>
      <c r="K1537">
        <v>-7.3721000000000004E-3</v>
      </c>
      <c r="L1537" s="1">
        <v>2.34516E-2</v>
      </c>
      <c r="M1537" s="1">
        <v>5.4275299999999999E-2</v>
      </c>
      <c r="N1537">
        <v>9.8779800000000001E-2</v>
      </c>
      <c r="O1537">
        <v>-3.5316300000000002E-2</v>
      </c>
      <c r="P1537">
        <v>9.1882000000000005E-3</v>
      </c>
      <c r="Q1537">
        <v>4.0011900000000003E-2</v>
      </c>
      <c r="R1537">
        <v>7.0835599999999999E-2</v>
      </c>
      <c r="S1537">
        <v>0.1153402</v>
      </c>
    </row>
    <row r="1538" spans="1:19">
      <c r="A1538" s="12">
        <v>41165</v>
      </c>
      <c r="B1538" s="14">
        <v>9</v>
      </c>
      <c r="C1538" t="s">
        <v>63</v>
      </c>
      <c r="D1538" t="s">
        <v>58</v>
      </c>
      <c r="E1538" t="str">
        <f t="shared" si="23"/>
        <v>411659Aggregate100% Cycling</v>
      </c>
      <c r="F1538">
        <v>9.4575300000000002</v>
      </c>
      <c r="G1538">
        <v>10.245620000000001</v>
      </c>
      <c r="H1538">
        <v>11.82075</v>
      </c>
      <c r="I1538">
        <v>70.831119999999999</v>
      </c>
      <c r="J1538">
        <v>-4.7250199999999999E-2</v>
      </c>
      <c r="K1538">
        <v>0.44627450000000002</v>
      </c>
      <c r="L1538" s="1">
        <v>0.78808829999999996</v>
      </c>
      <c r="M1538" s="1">
        <v>1.129902</v>
      </c>
      <c r="N1538">
        <v>1.623427</v>
      </c>
      <c r="O1538">
        <v>1.5278849999999999</v>
      </c>
      <c r="P1538">
        <v>2.0214099999999999</v>
      </c>
      <c r="Q1538">
        <v>2.3632240000000002</v>
      </c>
      <c r="R1538">
        <v>2.7050369999999999</v>
      </c>
      <c r="S1538">
        <v>3.1985619999999999</v>
      </c>
    </row>
    <row r="1539" spans="1:19">
      <c r="A1539" s="12">
        <v>41165</v>
      </c>
      <c r="B1539" s="14">
        <v>9</v>
      </c>
      <c r="C1539" t="s">
        <v>63</v>
      </c>
      <c r="D1539" t="s">
        <v>57</v>
      </c>
      <c r="E1539" t="str">
        <f t="shared" ref="E1539:E1602" si="24">CONCATENATE(A1539,B1539,C1539,D1539)</f>
        <v>411659Aggregate50% Cycling</v>
      </c>
      <c r="F1539">
        <v>9.5766829999999992</v>
      </c>
      <c r="G1539">
        <v>9.7951979999999992</v>
      </c>
      <c r="H1539">
        <v>9.8095619999999997</v>
      </c>
      <c r="I1539">
        <v>71.007050000000007</v>
      </c>
      <c r="J1539">
        <v>-0.63304159999999998</v>
      </c>
      <c r="K1539">
        <v>-0.12993489999999999</v>
      </c>
      <c r="L1539" s="1">
        <v>0.2185153</v>
      </c>
      <c r="M1539" s="1">
        <v>0.56696550000000001</v>
      </c>
      <c r="N1539">
        <v>1.0700719999999999</v>
      </c>
      <c r="O1539">
        <v>-0.61867810000000001</v>
      </c>
      <c r="P1539">
        <v>-0.1155713</v>
      </c>
      <c r="Q1539">
        <v>0.2328789</v>
      </c>
      <c r="R1539">
        <v>0.58132899999999998</v>
      </c>
      <c r="S1539">
        <v>1.084436</v>
      </c>
    </row>
    <row r="1540" spans="1:19">
      <c r="A1540" s="12">
        <v>41165</v>
      </c>
      <c r="B1540" s="14">
        <v>9</v>
      </c>
      <c r="C1540" t="s">
        <v>63</v>
      </c>
      <c r="D1540" t="s">
        <v>52</v>
      </c>
      <c r="E1540" t="str">
        <f t="shared" si="24"/>
        <v>411659AggregateAll</v>
      </c>
      <c r="F1540">
        <v>19.046469999999999</v>
      </c>
      <c r="G1540">
        <v>20.048760000000001</v>
      </c>
      <c r="H1540">
        <v>21.625769999999999</v>
      </c>
      <c r="I1540">
        <v>70.913809999999998</v>
      </c>
      <c r="J1540">
        <v>-0.68573260000000003</v>
      </c>
      <c r="K1540">
        <v>0.31156909999999999</v>
      </c>
      <c r="L1540" s="1">
        <v>1.002297</v>
      </c>
      <c r="M1540" s="1">
        <v>1.693025</v>
      </c>
      <c r="N1540">
        <v>2.6903269999999999</v>
      </c>
      <c r="O1540">
        <v>0.89127670000000003</v>
      </c>
      <c r="P1540">
        <v>1.8885780000000001</v>
      </c>
      <c r="Q1540">
        <v>2.579307</v>
      </c>
      <c r="R1540">
        <v>3.270035</v>
      </c>
      <c r="S1540">
        <v>4.2673370000000004</v>
      </c>
    </row>
    <row r="1541" spans="1:19">
      <c r="A1541" s="12">
        <v>41165</v>
      </c>
      <c r="B1541" s="14">
        <v>9</v>
      </c>
      <c r="C1541" t="s">
        <v>55</v>
      </c>
      <c r="D1541" t="s">
        <v>58</v>
      </c>
      <c r="E1541" t="str">
        <f t="shared" si="24"/>
        <v>411659Average Per Device100% Cycling</v>
      </c>
      <c r="F1541">
        <v>0.65223220000000004</v>
      </c>
      <c r="G1541">
        <v>0.70658209999999999</v>
      </c>
      <c r="H1541">
        <v>0.81521030000000005</v>
      </c>
      <c r="I1541">
        <v>70.831119999999999</v>
      </c>
      <c r="J1541">
        <v>-1.38409E-2</v>
      </c>
      <c r="K1541">
        <v>2.6446799999999999E-2</v>
      </c>
      <c r="L1541" s="1">
        <v>5.4350000000000002E-2</v>
      </c>
      <c r="M1541" s="1">
        <v>8.2253099999999996E-2</v>
      </c>
      <c r="N1541">
        <v>0.12254089999999999</v>
      </c>
      <c r="O1541">
        <v>9.4787200000000002E-2</v>
      </c>
      <c r="P1541">
        <v>0.1350749</v>
      </c>
      <c r="Q1541">
        <v>0.16297809999999999</v>
      </c>
      <c r="R1541">
        <v>0.1908813</v>
      </c>
      <c r="S1541">
        <v>0.23116900000000001</v>
      </c>
    </row>
    <row r="1542" spans="1:19">
      <c r="A1542" s="12">
        <v>41165</v>
      </c>
      <c r="B1542" s="14">
        <v>9</v>
      </c>
      <c r="C1542" t="s">
        <v>55</v>
      </c>
      <c r="D1542" t="s">
        <v>57</v>
      </c>
      <c r="E1542" t="str">
        <f t="shared" si="24"/>
        <v>411659Average Per Device50% Cycling</v>
      </c>
      <c r="F1542">
        <v>0.76999930000000005</v>
      </c>
      <c r="G1542">
        <v>0.78756870000000001</v>
      </c>
      <c r="H1542">
        <v>0.78872359999999997</v>
      </c>
      <c r="I1542">
        <v>71.007050000000007</v>
      </c>
      <c r="J1542">
        <v>-6.21793E-2</v>
      </c>
      <c r="K1542">
        <v>-1.5063099999999999E-2</v>
      </c>
      <c r="L1542" s="1">
        <v>1.7569399999999999E-2</v>
      </c>
      <c r="M1542" s="1">
        <v>5.0201999999999997E-2</v>
      </c>
      <c r="N1542">
        <v>9.7318199999999994E-2</v>
      </c>
      <c r="O1542">
        <v>-6.1024399999999999E-2</v>
      </c>
      <c r="P1542">
        <v>-1.3908200000000001E-2</v>
      </c>
      <c r="Q1542">
        <v>1.8724299999999999E-2</v>
      </c>
      <c r="R1542">
        <v>5.1356899999999997E-2</v>
      </c>
      <c r="S1542">
        <v>9.8473000000000005E-2</v>
      </c>
    </row>
    <row r="1543" spans="1:19">
      <c r="A1543" s="12">
        <v>41165</v>
      </c>
      <c r="B1543" s="14">
        <v>9</v>
      </c>
      <c r="C1543" t="s">
        <v>55</v>
      </c>
      <c r="D1543" t="s">
        <v>52</v>
      </c>
      <c r="E1543" t="str">
        <f t="shared" si="24"/>
        <v>411659Average Per DeviceAll</v>
      </c>
      <c r="F1543">
        <v>0.70758270000000001</v>
      </c>
      <c r="G1543">
        <v>0.74464580000000002</v>
      </c>
      <c r="H1543">
        <v>0.80276159999999996</v>
      </c>
      <c r="I1543">
        <v>70.913809999999998</v>
      </c>
      <c r="J1543">
        <v>-3.6560000000000002E-2</v>
      </c>
      <c r="K1543">
        <v>6.9370999999999999E-3</v>
      </c>
      <c r="L1543" s="1">
        <v>3.7063100000000002E-2</v>
      </c>
      <c r="M1543" s="1">
        <v>6.7189100000000002E-2</v>
      </c>
      <c r="N1543">
        <v>0.1106862</v>
      </c>
      <c r="O1543">
        <v>2.15558E-2</v>
      </c>
      <c r="P1543">
        <v>6.5052899999999997E-2</v>
      </c>
      <c r="Q1543">
        <v>9.5178799999999994E-2</v>
      </c>
      <c r="R1543">
        <v>0.12530479999999999</v>
      </c>
      <c r="S1543">
        <v>0.1688019</v>
      </c>
    </row>
    <row r="1544" spans="1:19">
      <c r="A1544" s="12">
        <v>41165</v>
      </c>
      <c r="B1544" s="14">
        <v>9</v>
      </c>
      <c r="C1544" t="s">
        <v>54</v>
      </c>
      <c r="D1544" t="s">
        <v>58</v>
      </c>
      <c r="E1544" t="str">
        <f t="shared" si="24"/>
        <v>411659Average Per Premise100% Cycling</v>
      </c>
      <c r="F1544">
        <v>0.77204329999999999</v>
      </c>
      <c r="G1544">
        <v>0.83637700000000004</v>
      </c>
      <c r="H1544">
        <v>0.96495949999999997</v>
      </c>
      <c r="I1544">
        <v>70.831119999999999</v>
      </c>
      <c r="J1544">
        <v>-3.8571999999999999E-3</v>
      </c>
      <c r="K1544">
        <v>3.64306E-2</v>
      </c>
      <c r="L1544" s="1">
        <v>6.4333699999999994E-2</v>
      </c>
      <c r="M1544" s="1">
        <v>9.2236899999999997E-2</v>
      </c>
      <c r="N1544">
        <v>0.13252459999999999</v>
      </c>
      <c r="O1544">
        <v>0.1247253</v>
      </c>
      <c r="P1544">
        <v>0.16501299999999999</v>
      </c>
      <c r="Q1544">
        <v>0.19291620000000001</v>
      </c>
      <c r="R1544">
        <v>0.2208194</v>
      </c>
      <c r="S1544">
        <v>0.26110709999999998</v>
      </c>
    </row>
    <row r="1545" spans="1:19">
      <c r="A1545" s="12">
        <v>41165</v>
      </c>
      <c r="B1545" s="14">
        <v>9</v>
      </c>
      <c r="C1545" t="s">
        <v>54</v>
      </c>
      <c r="D1545" t="s">
        <v>57</v>
      </c>
      <c r="E1545" t="str">
        <f t="shared" si="24"/>
        <v>411659Average Per Premise50% Cycling</v>
      </c>
      <c r="F1545">
        <v>0.89686109999999997</v>
      </c>
      <c r="G1545">
        <v>0.91732519999999995</v>
      </c>
      <c r="H1545">
        <v>0.9186704</v>
      </c>
      <c r="I1545">
        <v>71.007050000000007</v>
      </c>
      <c r="J1545">
        <v>-5.9284700000000003E-2</v>
      </c>
      <c r="K1545">
        <v>-1.21685E-2</v>
      </c>
      <c r="L1545" s="1">
        <v>2.0464099999999999E-2</v>
      </c>
      <c r="M1545" s="1">
        <v>5.3096600000000001E-2</v>
      </c>
      <c r="N1545">
        <v>0.1002128</v>
      </c>
      <c r="O1545">
        <v>-5.7939499999999998E-2</v>
      </c>
      <c r="P1545">
        <v>-1.0823299999999999E-2</v>
      </c>
      <c r="Q1545">
        <v>2.1809200000000001E-2</v>
      </c>
      <c r="R1545">
        <v>5.4441799999999999E-2</v>
      </c>
      <c r="S1545">
        <v>0.10155790000000001</v>
      </c>
    </row>
    <row r="1546" spans="1:19">
      <c r="A1546" s="12">
        <v>41165</v>
      </c>
      <c r="B1546" s="14">
        <v>9</v>
      </c>
      <c r="C1546" t="s">
        <v>54</v>
      </c>
      <c r="D1546" t="s">
        <v>52</v>
      </c>
      <c r="E1546" t="str">
        <f t="shared" si="24"/>
        <v>411659Average Per PremiseAll</v>
      </c>
      <c r="F1546">
        <v>0.83070770000000005</v>
      </c>
      <c r="G1546">
        <v>0.8744227</v>
      </c>
      <c r="H1546">
        <v>0.94320360000000003</v>
      </c>
      <c r="I1546">
        <v>70.913809999999998</v>
      </c>
      <c r="J1546">
        <v>-2.99081E-2</v>
      </c>
      <c r="K1546">
        <v>1.3589E-2</v>
      </c>
      <c r="L1546" s="1">
        <v>4.3714999999999997E-2</v>
      </c>
      <c r="M1546" s="1">
        <v>7.3841000000000004E-2</v>
      </c>
      <c r="N1546">
        <v>0.1173381</v>
      </c>
      <c r="O1546">
        <v>3.8872900000000002E-2</v>
      </c>
      <c r="P1546">
        <v>8.2369999999999999E-2</v>
      </c>
      <c r="Q1546">
        <v>0.1124959</v>
      </c>
      <c r="R1546">
        <v>0.1426219</v>
      </c>
      <c r="S1546">
        <v>0.18611900000000001</v>
      </c>
    </row>
    <row r="1547" spans="1:19">
      <c r="A1547" s="12">
        <v>41165</v>
      </c>
      <c r="B1547" s="14">
        <v>9</v>
      </c>
      <c r="C1547" t="s">
        <v>56</v>
      </c>
      <c r="D1547" t="s">
        <v>58</v>
      </c>
      <c r="E1547" t="str">
        <f t="shared" si="24"/>
        <v>411659Average Per Ton100% Cycling</v>
      </c>
      <c r="F1547">
        <v>0.18036340000000001</v>
      </c>
      <c r="G1547">
        <v>0.19539290000000001</v>
      </c>
      <c r="H1547">
        <v>0.2254322</v>
      </c>
      <c r="I1547">
        <v>70.831119999999999</v>
      </c>
      <c r="J1547">
        <v>-5.3161399999999998E-2</v>
      </c>
      <c r="K1547">
        <v>-1.2873600000000001E-2</v>
      </c>
      <c r="L1547" s="1">
        <v>1.5029499999999999E-2</v>
      </c>
      <c r="M1547" s="1">
        <v>4.2932699999999997E-2</v>
      </c>
      <c r="N1547">
        <v>8.32204E-2</v>
      </c>
      <c r="O1547">
        <v>-2.31221E-2</v>
      </c>
      <c r="P1547">
        <v>1.71656E-2</v>
      </c>
      <c r="Q1547">
        <v>4.5068799999999999E-2</v>
      </c>
      <c r="R1547">
        <v>7.2971900000000006E-2</v>
      </c>
      <c r="S1547">
        <v>0.1132597</v>
      </c>
    </row>
    <row r="1548" spans="1:19">
      <c r="A1548" s="12">
        <v>41165</v>
      </c>
      <c r="B1548" s="14">
        <v>9</v>
      </c>
      <c r="C1548" t="s">
        <v>56</v>
      </c>
      <c r="D1548" t="s">
        <v>57</v>
      </c>
      <c r="E1548" t="str">
        <f t="shared" si="24"/>
        <v>411659Average Per Ton50% Cycling</v>
      </c>
      <c r="F1548">
        <v>0.221835</v>
      </c>
      <c r="G1548">
        <v>0.22689670000000001</v>
      </c>
      <c r="H1548">
        <v>0.2272294</v>
      </c>
      <c r="I1548">
        <v>71.007050000000007</v>
      </c>
      <c r="J1548">
        <v>-7.4687000000000003E-2</v>
      </c>
      <c r="K1548">
        <v>-2.7570799999999999E-2</v>
      </c>
      <c r="L1548" s="1">
        <v>5.0616999999999997E-3</v>
      </c>
      <c r="M1548" s="1">
        <v>3.7694199999999997E-2</v>
      </c>
      <c r="N1548">
        <v>8.4810399999999994E-2</v>
      </c>
      <c r="O1548">
        <v>-7.4354299999999998E-2</v>
      </c>
      <c r="P1548">
        <v>-2.7238100000000001E-2</v>
      </c>
      <c r="Q1548">
        <v>5.3943999999999997E-3</v>
      </c>
      <c r="R1548">
        <v>3.8026900000000002E-2</v>
      </c>
      <c r="S1548">
        <v>8.5143099999999999E-2</v>
      </c>
    </row>
    <row r="1549" spans="1:19">
      <c r="A1549" s="12">
        <v>41165</v>
      </c>
      <c r="B1549" s="14">
        <v>9</v>
      </c>
      <c r="C1549" t="s">
        <v>56</v>
      </c>
      <c r="D1549" t="s">
        <v>52</v>
      </c>
      <c r="E1549" t="str">
        <f t="shared" si="24"/>
        <v>411659Average Per TonAll</v>
      </c>
      <c r="F1549">
        <v>0.19985510000000001</v>
      </c>
      <c r="G1549">
        <v>0.21019969999999999</v>
      </c>
      <c r="H1549">
        <v>0.2262769</v>
      </c>
      <c r="I1549">
        <v>70.913809999999998</v>
      </c>
      <c r="J1549">
        <v>-6.3278399999999999E-2</v>
      </c>
      <c r="K1549">
        <v>-1.9781300000000002E-2</v>
      </c>
      <c r="L1549" s="1">
        <v>1.03447E-2</v>
      </c>
      <c r="M1549" s="1">
        <v>4.0470600000000002E-2</v>
      </c>
      <c r="N1549">
        <v>8.3967700000000006E-2</v>
      </c>
      <c r="O1549">
        <v>-4.7201300000000002E-2</v>
      </c>
      <c r="P1549">
        <v>-3.7041999999999999E-3</v>
      </c>
      <c r="Q1549">
        <v>2.6421799999999999E-2</v>
      </c>
      <c r="R1549">
        <v>5.6547800000000002E-2</v>
      </c>
      <c r="S1549">
        <v>0.10004490000000001</v>
      </c>
    </row>
    <row r="1550" spans="1:19">
      <c r="A1550" s="12">
        <v>41165</v>
      </c>
      <c r="B1550" s="14">
        <v>10</v>
      </c>
      <c r="C1550" t="s">
        <v>63</v>
      </c>
      <c r="D1550" t="s">
        <v>58</v>
      </c>
      <c r="E1550" t="str">
        <f t="shared" si="24"/>
        <v>4116510Aggregate100% Cycling</v>
      </c>
      <c r="F1550">
        <v>9.9069730000000007</v>
      </c>
      <c r="G1550">
        <v>9.2802260000000008</v>
      </c>
      <c r="H1550">
        <v>10.706939999999999</v>
      </c>
      <c r="I1550">
        <v>73.354889999999997</v>
      </c>
      <c r="J1550">
        <v>-1.6710830000000001</v>
      </c>
      <c r="K1550">
        <v>-1.0540799999999999</v>
      </c>
      <c r="L1550" s="1">
        <v>-0.62674620000000003</v>
      </c>
      <c r="M1550" s="1">
        <v>-0.19941210000000001</v>
      </c>
      <c r="N1550">
        <v>0.41759049999999998</v>
      </c>
      <c r="O1550">
        <v>-0.2443651</v>
      </c>
      <c r="P1550">
        <v>0.37263750000000001</v>
      </c>
      <c r="Q1550">
        <v>0.7999716</v>
      </c>
      <c r="R1550">
        <v>1.227306</v>
      </c>
      <c r="S1550">
        <v>1.8443080000000001</v>
      </c>
    </row>
    <row r="1551" spans="1:19">
      <c r="A1551" s="12">
        <v>41165</v>
      </c>
      <c r="B1551" s="14">
        <v>10</v>
      </c>
      <c r="C1551" t="s">
        <v>63</v>
      </c>
      <c r="D1551" t="s">
        <v>57</v>
      </c>
      <c r="E1551" t="str">
        <f t="shared" si="24"/>
        <v>4116510Aggregate50% Cycling</v>
      </c>
      <c r="F1551">
        <v>9.4775969999999994</v>
      </c>
      <c r="G1551">
        <v>9.7668850000000003</v>
      </c>
      <c r="H1551">
        <v>9.7812070000000002</v>
      </c>
      <c r="I1551">
        <v>73.776139999999998</v>
      </c>
      <c r="J1551">
        <v>-0.77253539999999998</v>
      </c>
      <c r="K1551">
        <v>-0.14520179999999999</v>
      </c>
      <c r="L1551" s="1">
        <v>0.28928749999999998</v>
      </c>
      <c r="M1551" s="1">
        <v>0.7237768</v>
      </c>
      <c r="N1551">
        <v>1.35111</v>
      </c>
      <c r="O1551">
        <v>-0.75821309999999997</v>
      </c>
      <c r="P1551">
        <v>-0.13087960000000001</v>
      </c>
      <c r="Q1551">
        <v>0.30360969999999998</v>
      </c>
      <c r="R1551">
        <v>0.73809910000000001</v>
      </c>
      <c r="S1551">
        <v>1.3654329999999999</v>
      </c>
    </row>
    <row r="1552" spans="1:19">
      <c r="A1552" s="12">
        <v>41165</v>
      </c>
      <c r="B1552" s="14">
        <v>10</v>
      </c>
      <c r="C1552" t="s">
        <v>63</v>
      </c>
      <c r="D1552" t="s">
        <v>52</v>
      </c>
      <c r="E1552" t="str">
        <f t="shared" si="24"/>
        <v>4116510AggregateAll</v>
      </c>
      <c r="F1552">
        <v>19.392309999999998</v>
      </c>
      <c r="G1552">
        <v>19.062529999999999</v>
      </c>
      <c r="H1552">
        <v>20.492270000000001</v>
      </c>
      <c r="I1552">
        <v>73.552880000000002</v>
      </c>
      <c r="J1552">
        <v>-2.4373290000000001</v>
      </c>
      <c r="K1552">
        <v>-1.1921710000000001</v>
      </c>
      <c r="L1552" s="1">
        <v>-0.32977719999999999</v>
      </c>
      <c r="M1552" s="1">
        <v>0.53261610000000004</v>
      </c>
      <c r="N1552">
        <v>1.7777750000000001</v>
      </c>
      <c r="O1552">
        <v>-1.00759</v>
      </c>
      <c r="P1552">
        <v>0.2375688</v>
      </c>
      <c r="Q1552">
        <v>1.0999620000000001</v>
      </c>
      <c r="R1552">
        <v>1.9623550000000001</v>
      </c>
      <c r="S1552">
        <v>3.2075149999999999</v>
      </c>
    </row>
    <row r="1553" spans="1:19">
      <c r="A1553" s="12">
        <v>41165</v>
      </c>
      <c r="B1553" s="14">
        <v>10</v>
      </c>
      <c r="C1553" t="s">
        <v>55</v>
      </c>
      <c r="D1553" t="s">
        <v>58</v>
      </c>
      <c r="E1553" t="str">
        <f t="shared" si="24"/>
        <v>4116510Average Per Device100% Cycling</v>
      </c>
      <c r="F1553">
        <v>0.68322769999999999</v>
      </c>
      <c r="G1553">
        <v>0.64000449999999998</v>
      </c>
      <c r="H1553">
        <v>0.73839710000000003</v>
      </c>
      <c r="I1553">
        <v>73.354889999999997</v>
      </c>
      <c r="J1553">
        <v>-0.12847510000000001</v>
      </c>
      <c r="K1553">
        <v>-7.8107599999999999E-2</v>
      </c>
      <c r="L1553" s="1">
        <v>-4.32231E-2</v>
      </c>
      <c r="M1553" s="1">
        <v>-8.3386999999999992E-3</v>
      </c>
      <c r="N1553">
        <v>4.2028799999999998E-2</v>
      </c>
      <c r="O1553">
        <v>-3.0082500000000002E-2</v>
      </c>
      <c r="P1553">
        <v>2.0285000000000001E-2</v>
      </c>
      <c r="Q1553">
        <v>5.5169500000000003E-2</v>
      </c>
      <c r="R1553">
        <v>9.0053900000000006E-2</v>
      </c>
      <c r="S1553">
        <v>0.1404214</v>
      </c>
    </row>
    <row r="1554" spans="1:19">
      <c r="A1554" s="12">
        <v>41165</v>
      </c>
      <c r="B1554" s="14">
        <v>10</v>
      </c>
      <c r="C1554" t="s">
        <v>55</v>
      </c>
      <c r="D1554" t="s">
        <v>57</v>
      </c>
      <c r="E1554" t="str">
        <f t="shared" si="24"/>
        <v>4116510Average Per Device50% Cycling</v>
      </c>
      <c r="F1554">
        <v>0.76203240000000005</v>
      </c>
      <c r="G1554">
        <v>0.78529210000000005</v>
      </c>
      <c r="H1554">
        <v>0.78644369999999997</v>
      </c>
      <c r="I1554">
        <v>73.776139999999998</v>
      </c>
      <c r="J1554">
        <v>-7.6180499999999998E-2</v>
      </c>
      <c r="K1554">
        <v>-1.7430399999999999E-2</v>
      </c>
      <c r="L1554" s="1">
        <v>2.3259700000000001E-2</v>
      </c>
      <c r="M1554" s="1">
        <v>6.3949800000000001E-2</v>
      </c>
      <c r="N1554">
        <v>0.1226999</v>
      </c>
      <c r="O1554">
        <v>-7.5028999999999998E-2</v>
      </c>
      <c r="P1554">
        <v>-1.6278899999999999E-2</v>
      </c>
      <c r="Q1554">
        <v>2.44113E-2</v>
      </c>
      <c r="R1554">
        <v>6.5101400000000004E-2</v>
      </c>
      <c r="S1554">
        <v>0.1238515</v>
      </c>
    </row>
    <row r="1555" spans="1:19">
      <c r="A1555" s="12">
        <v>41165</v>
      </c>
      <c r="B1555" s="14">
        <v>10</v>
      </c>
      <c r="C1555" t="s">
        <v>55</v>
      </c>
      <c r="D1555" t="s">
        <v>52</v>
      </c>
      <c r="E1555" t="str">
        <f t="shared" si="24"/>
        <v>4116510Average Per DeviceAll</v>
      </c>
      <c r="F1555">
        <v>0.72026590000000001</v>
      </c>
      <c r="G1555">
        <v>0.70828970000000002</v>
      </c>
      <c r="H1555">
        <v>0.76097899999999996</v>
      </c>
      <c r="I1555">
        <v>73.552880000000002</v>
      </c>
      <c r="J1555">
        <v>-0.10389669999999999</v>
      </c>
      <c r="K1555">
        <v>-4.9589300000000003E-2</v>
      </c>
      <c r="L1555" s="1">
        <v>-1.1976199999999999E-2</v>
      </c>
      <c r="M1555" s="1">
        <v>2.5636900000000001E-2</v>
      </c>
      <c r="N1555">
        <v>7.9944299999999996E-2</v>
      </c>
      <c r="O1555">
        <v>-5.12074E-2</v>
      </c>
      <c r="P1555">
        <v>3.0999999999999999E-3</v>
      </c>
      <c r="Q1555">
        <v>4.0713100000000002E-2</v>
      </c>
      <c r="R1555">
        <v>7.8326199999999999E-2</v>
      </c>
      <c r="S1555">
        <v>0.13263359999999999</v>
      </c>
    </row>
    <row r="1556" spans="1:19">
      <c r="A1556" s="12">
        <v>41165</v>
      </c>
      <c r="B1556" s="14">
        <v>10</v>
      </c>
      <c r="C1556" t="s">
        <v>54</v>
      </c>
      <c r="D1556" t="s">
        <v>58</v>
      </c>
      <c r="E1556" t="str">
        <f t="shared" si="24"/>
        <v>4116510Average Per Premise100% Cycling</v>
      </c>
      <c r="F1556">
        <v>0.80873249999999997</v>
      </c>
      <c r="G1556">
        <v>0.75756950000000001</v>
      </c>
      <c r="H1556">
        <v>0.87403629999999999</v>
      </c>
      <c r="I1556">
        <v>73.354889999999997</v>
      </c>
      <c r="J1556">
        <v>-0.13641490000000001</v>
      </c>
      <c r="K1556">
        <v>-8.6047399999999996E-2</v>
      </c>
      <c r="L1556" s="1">
        <v>-5.1163E-2</v>
      </c>
      <c r="M1556" s="1">
        <v>-1.6278500000000001E-2</v>
      </c>
      <c r="N1556">
        <v>3.4089000000000001E-2</v>
      </c>
      <c r="O1556">
        <v>-1.9948199999999999E-2</v>
      </c>
      <c r="P1556">
        <v>3.0419399999999999E-2</v>
      </c>
      <c r="Q1556">
        <v>6.5303799999999995E-2</v>
      </c>
      <c r="R1556">
        <v>0.10018820000000001</v>
      </c>
      <c r="S1556">
        <v>0.15055579999999999</v>
      </c>
    </row>
    <row r="1557" spans="1:19">
      <c r="A1557" s="12">
        <v>41165</v>
      </c>
      <c r="B1557" s="14">
        <v>10</v>
      </c>
      <c r="C1557" t="s">
        <v>54</v>
      </c>
      <c r="D1557" t="s">
        <v>57</v>
      </c>
      <c r="E1557" t="str">
        <f t="shared" si="24"/>
        <v>4116510Average Per Premise50% Cycling</v>
      </c>
      <c r="F1557">
        <v>0.88758170000000003</v>
      </c>
      <c r="G1557">
        <v>0.91467359999999998</v>
      </c>
      <c r="H1557">
        <v>0.91601489999999997</v>
      </c>
      <c r="I1557">
        <v>73.776139999999998</v>
      </c>
      <c r="J1557">
        <v>-7.2348300000000004E-2</v>
      </c>
      <c r="K1557">
        <v>-1.35982E-2</v>
      </c>
      <c r="L1557" s="1">
        <v>2.7091899999999999E-2</v>
      </c>
      <c r="M1557" s="1">
        <v>6.7782099999999998E-2</v>
      </c>
      <c r="N1557">
        <v>0.12653220000000001</v>
      </c>
      <c r="O1557">
        <v>-7.1007000000000001E-2</v>
      </c>
      <c r="P1557">
        <v>-1.2256899999999999E-2</v>
      </c>
      <c r="Q1557">
        <v>2.8433199999999999E-2</v>
      </c>
      <c r="R1557">
        <v>6.9123299999999999E-2</v>
      </c>
      <c r="S1557">
        <v>0.1278735</v>
      </c>
    </row>
    <row r="1558" spans="1:19">
      <c r="A1558" s="12">
        <v>41165</v>
      </c>
      <c r="B1558" s="14">
        <v>10</v>
      </c>
      <c r="C1558" t="s">
        <v>54</v>
      </c>
      <c r="D1558" t="s">
        <v>52</v>
      </c>
      <c r="E1558" t="str">
        <f t="shared" si="24"/>
        <v>4116510Average Per PremiseAll</v>
      </c>
      <c r="F1558">
        <v>0.84579159999999998</v>
      </c>
      <c r="G1558">
        <v>0.83140840000000005</v>
      </c>
      <c r="H1558">
        <v>0.89376619999999996</v>
      </c>
      <c r="I1558">
        <v>73.552880000000002</v>
      </c>
      <c r="J1558">
        <v>-0.1063036</v>
      </c>
      <c r="K1558">
        <v>-5.1996300000000002E-2</v>
      </c>
      <c r="L1558" s="1">
        <v>-1.43832E-2</v>
      </c>
      <c r="M1558" s="1">
        <v>2.3229900000000001E-2</v>
      </c>
      <c r="N1558">
        <v>7.7537300000000003E-2</v>
      </c>
      <c r="O1558">
        <v>-4.39458E-2</v>
      </c>
      <c r="P1558">
        <v>1.0361499999999999E-2</v>
      </c>
      <c r="Q1558">
        <v>4.7974599999999999E-2</v>
      </c>
      <c r="R1558">
        <v>8.5587700000000003E-2</v>
      </c>
      <c r="S1558">
        <v>0.13989509999999999</v>
      </c>
    </row>
    <row r="1559" spans="1:19">
      <c r="A1559" s="12">
        <v>41165</v>
      </c>
      <c r="B1559" s="14">
        <v>10</v>
      </c>
      <c r="C1559" t="s">
        <v>56</v>
      </c>
      <c r="D1559" t="s">
        <v>58</v>
      </c>
      <c r="E1559" t="str">
        <f t="shared" si="24"/>
        <v>4116510Average Per Ton100% Cycling</v>
      </c>
      <c r="F1559">
        <v>0.18893470000000001</v>
      </c>
      <c r="G1559">
        <v>0.1769821</v>
      </c>
      <c r="H1559">
        <v>0.20419080000000001</v>
      </c>
      <c r="I1559">
        <v>73.354889999999997</v>
      </c>
      <c r="J1559">
        <v>-9.7204600000000002E-2</v>
      </c>
      <c r="K1559">
        <v>-4.6836999999999997E-2</v>
      </c>
      <c r="L1559" s="1">
        <v>-1.1952600000000001E-2</v>
      </c>
      <c r="M1559" s="1">
        <v>2.2931799999999999E-2</v>
      </c>
      <c r="N1559">
        <v>7.3299400000000001E-2</v>
      </c>
      <c r="O1559">
        <v>-6.9995799999999997E-2</v>
      </c>
      <c r="P1559">
        <v>-1.9628300000000001E-2</v>
      </c>
      <c r="Q1559">
        <v>1.5256199999999999E-2</v>
      </c>
      <c r="R1559">
        <v>5.01406E-2</v>
      </c>
      <c r="S1559">
        <v>0.1005081</v>
      </c>
    </row>
    <row r="1560" spans="1:19">
      <c r="A1560" s="12">
        <v>41165</v>
      </c>
      <c r="B1560" s="14">
        <v>10</v>
      </c>
      <c r="C1560" t="s">
        <v>56</v>
      </c>
      <c r="D1560" t="s">
        <v>57</v>
      </c>
      <c r="E1560" t="str">
        <f t="shared" si="24"/>
        <v>4116510Average Per Ton50% Cycling</v>
      </c>
      <c r="F1560">
        <v>0.21953980000000001</v>
      </c>
      <c r="G1560">
        <v>0.22624079999999999</v>
      </c>
      <c r="H1560">
        <v>0.22657260000000001</v>
      </c>
      <c r="I1560">
        <v>73.776139999999998</v>
      </c>
      <c r="J1560">
        <v>-9.2739199999999994E-2</v>
      </c>
      <c r="K1560">
        <v>-3.3989100000000001E-2</v>
      </c>
      <c r="L1560" s="1">
        <v>6.7010999999999998E-3</v>
      </c>
      <c r="M1560" s="1">
        <v>4.7391200000000001E-2</v>
      </c>
      <c r="N1560">
        <v>0.10614129999999999</v>
      </c>
      <c r="O1560">
        <v>-9.2407400000000001E-2</v>
      </c>
      <c r="P1560">
        <v>-3.3657300000000001E-2</v>
      </c>
      <c r="Q1560">
        <v>7.0327999999999996E-3</v>
      </c>
      <c r="R1560">
        <v>4.7723000000000002E-2</v>
      </c>
      <c r="S1560">
        <v>0.1064731</v>
      </c>
    </row>
    <row r="1561" spans="1:19">
      <c r="A1561" s="12">
        <v>41165</v>
      </c>
      <c r="B1561" s="14">
        <v>10</v>
      </c>
      <c r="C1561" t="s">
        <v>56</v>
      </c>
      <c r="D1561" t="s">
        <v>52</v>
      </c>
      <c r="E1561" t="str">
        <f t="shared" si="24"/>
        <v>4116510Average Per TonAll</v>
      </c>
      <c r="F1561">
        <v>0.2033191</v>
      </c>
      <c r="G1561">
        <v>0.2001337</v>
      </c>
      <c r="H1561">
        <v>0.21471029999999999</v>
      </c>
      <c r="I1561">
        <v>73.552880000000002</v>
      </c>
      <c r="J1561">
        <v>-9.5105800000000004E-2</v>
      </c>
      <c r="K1561">
        <v>-4.0798500000000001E-2</v>
      </c>
      <c r="L1561" s="1">
        <v>-3.1854000000000001E-3</v>
      </c>
      <c r="M1561" s="1">
        <v>3.4427699999999999E-2</v>
      </c>
      <c r="N1561">
        <v>8.8735099999999997E-2</v>
      </c>
      <c r="O1561">
        <v>-8.0529299999999998E-2</v>
      </c>
      <c r="P1561">
        <v>-2.6221899999999999E-2</v>
      </c>
      <c r="Q1561">
        <v>1.1391200000000001E-2</v>
      </c>
      <c r="R1561">
        <v>4.9004300000000001E-2</v>
      </c>
      <c r="S1561">
        <v>0.10331170000000001</v>
      </c>
    </row>
    <row r="1562" spans="1:19">
      <c r="A1562" s="12">
        <v>41165</v>
      </c>
      <c r="B1562" s="14">
        <v>11</v>
      </c>
      <c r="C1562" t="s">
        <v>63</v>
      </c>
      <c r="D1562" t="s">
        <v>58</v>
      </c>
      <c r="E1562" t="str">
        <f t="shared" si="24"/>
        <v>4116511Aggregate100% Cycling</v>
      </c>
      <c r="F1562">
        <v>10.934950000000001</v>
      </c>
      <c r="G1562">
        <v>9.7190510000000003</v>
      </c>
      <c r="H1562">
        <v>11.213229999999999</v>
      </c>
      <c r="I1562">
        <v>78.823080000000004</v>
      </c>
      <c r="J1562">
        <v>-2.5639129999999999</v>
      </c>
      <c r="K1562">
        <v>-1.767495</v>
      </c>
      <c r="L1562" s="1">
        <v>-1.2158990000000001</v>
      </c>
      <c r="M1562" s="1">
        <v>-0.66430250000000002</v>
      </c>
      <c r="N1562">
        <v>0.13211529999999999</v>
      </c>
      <c r="O1562">
        <v>-1.069731</v>
      </c>
      <c r="P1562">
        <v>-0.27331319999999998</v>
      </c>
      <c r="Q1562">
        <v>0.27828320000000001</v>
      </c>
      <c r="R1562">
        <v>0.8298797</v>
      </c>
      <c r="S1562">
        <v>1.6262970000000001</v>
      </c>
    </row>
    <row r="1563" spans="1:19">
      <c r="A1563" s="12">
        <v>41165</v>
      </c>
      <c r="B1563" s="14">
        <v>11</v>
      </c>
      <c r="C1563" t="s">
        <v>63</v>
      </c>
      <c r="D1563" t="s">
        <v>57</v>
      </c>
      <c r="E1563" t="str">
        <f t="shared" si="24"/>
        <v>4116511Aggregate50% Cycling</v>
      </c>
      <c r="F1563">
        <v>10.472250000000001</v>
      </c>
      <c r="G1563">
        <v>10.76149</v>
      </c>
      <c r="H1563">
        <v>10.77727</v>
      </c>
      <c r="I1563">
        <v>79.730220000000003</v>
      </c>
      <c r="J1563">
        <v>-1.033482</v>
      </c>
      <c r="K1563">
        <v>-0.25200289999999997</v>
      </c>
      <c r="L1563" s="1">
        <v>0.28924680000000003</v>
      </c>
      <c r="M1563" s="1">
        <v>0.83049649999999997</v>
      </c>
      <c r="N1563">
        <v>1.6119749999999999</v>
      </c>
      <c r="O1563">
        <v>-1.017701</v>
      </c>
      <c r="P1563">
        <v>-0.2362226</v>
      </c>
      <c r="Q1563">
        <v>0.3050271</v>
      </c>
      <c r="R1563">
        <v>0.8462769</v>
      </c>
      <c r="S1563">
        <v>1.627756</v>
      </c>
    </row>
    <row r="1564" spans="1:19">
      <c r="A1564" s="12">
        <v>41165</v>
      </c>
      <c r="B1564" s="14">
        <v>11</v>
      </c>
      <c r="C1564" t="s">
        <v>63</v>
      </c>
      <c r="D1564" t="s">
        <v>52</v>
      </c>
      <c r="E1564" t="str">
        <f t="shared" si="24"/>
        <v>4116511AggregateAll</v>
      </c>
      <c r="F1564">
        <v>21.415839999999999</v>
      </c>
      <c r="G1564">
        <v>20.50159</v>
      </c>
      <c r="H1564">
        <v>21.99973</v>
      </c>
      <c r="I1564">
        <v>79.249440000000007</v>
      </c>
      <c r="J1564">
        <v>-3.5863499999999999</v>
      </c>
      <c r="K1564">
        <v>-2.0076520000000002</v>
      </c>
      <c r="L1564" s="1">
        <v>-0.91425000000000001</v>
      </c>
      <c r="M1564" s="1">
        <v>0.1791517</v>
      </c>
      <c r="N1564">
        <v>1.7578499999999999</v>
      </c>
      <c r="O1564">
        <v>-2.0882160000000001</v>
      </c>
      <c r="P1564">
        <v>-0.50951729999999995</v>
      </c>
      <c r="Q1564">
        <v>0.58388450000000003</v>
      </c>
      <c r="R1564">
        <v>1.6772860000000001</v>
      </c>
      <c r="S1564">
        <v>3.2559849999999999</v>
      </c>
    </row>
    <row r="1565" spans="1:19">
      <c r="A1565" s="12">
        <v>41165</v>
      </c>
      <c r="B1565" s="14">
        <v>11</v>
      </c>
      <c r="C1565" t="s">
        <v>55</v>
      </c>
      <c r="D1565" t="s">
        <v>58</v>
      </c>
      <c r="E1565" t="str">
        <f t="shared" si="24"/>
        <v>4116511Average Per Device100% Cycling</v>
      </c>
      <c r="F1565">
        <v>0.75412140000000005</v>
      </c>
      <c r="G1565">
        <v>0.67026779999999997</v>
      </c>
      <c r="H1565">
        <v>0.77331300000000003</v>
      </c>
      <c r="I1565">
        <v>78.823080000000004</v>
      </c>
      <c r="J1565">
        <v>-0.1938956</v>
      </c>
      <c r="K1565">
        <v>-0.12888189999999999</v>
      </c>
      <c r="L1565" s="1">
        <v>-8.3853700000000003E-2</v>
      </c>
      <c r="M1565" s="1">
        <v>-3.8825400000000003E-2</v>
      </c>
      <c r="N1565">
        <v>2.6188300000000001E-2</v>
      </c>
      <c r="O1565">
        <v>-9.0850299999999995E-2</v>
      </c>
      <c r="P1565">
        <v>-2.5836700000000001E-2</v>
      </c>
      <c r="Q1565">
        <v>1.91916E-2</v>
      </c>
      <c r="R1565">
        <v>6.4219899999999996E-2</v>
      </c>
      <c r="S1565">
        <v>0.1292336</v>
      </c>
    </row>
    <row r="1566" spans="1:19">
      <c r="A1566" s="12">
        <v>41165</v>
      </c>
      <c r="B1566" s="14">
        <v>11</v>
      </c>
      <c r="C1566" t="s">
        <v>55</v>
      </c>
      <c r="D1566" t="s">
        <v>57</v>
      </c>
      <c r="E1566" t="str">
        <f t="shared" si="24"/>
        <v>4116511Average Per Device50% Cycling</v>
      </c>
      <c r="F1566">
        <v>0.84200569999999997</v>
      </c>
      <c r="G1566">
        <v>0.86526219999999998</v>
      </c>
      <c r="H1566">
        <v>0.86653100000000005</v>
      </c>
      <c r="I1566">
        <v>79.730220000000003</v>
      </c>
      <c r="J1566">
        <v>-0.1006177</v>
      </c>
      <c r="K1566">
        <v>-2.7431799999999999E-2</v>
      </c>
      <c r="L1566" s="1">
        <v>2.3256499999999999E-2</v>
      </c>
      <c r="M1566" s="1">
        <v>7.3944800000000005E-2</v>
      </c>
      <c r="N1566">
        <v>0.1471307</v>
      </c>
      <c r="O1566">
        <v>-9.9348900000000004E-2</v>
      </c>
      <c r="P1566">
        <v>-2.6162999999999999E-2</v>
      </c>
      <c r="Q1566">
        <v>2.45253E-2</v>
      </c>
      <c r="R1566">
        <v>7.5213600000000005E-2</v>
      </c>
      <c r="S1566">
        <v>0.14839949999999999</v>
      </c>
    </row>
    <row r="1567" spans="1:19">
      <c r="A1567" s="12">
        <v>41165</v>
      </c>
      <c r="B1567" s="14">
        <v>11</v>
      </c>
      <c r="C1567" t="s">
        <v>55</v>
      </c>
      <c r="D1567" t="s">
        <v>52</v>
      </c>
      <c r="E1567" t="str">
        <f t="shared" si="24"/>
        <v>4116511Average Per DeviceAll</v>
      </c>
      <c r="F1567">
        <v>0.795427</v>
      </c>
      <c r="G1567">
        <v>0.76191520000000001</v>
      </c>
      <c r="H1567">
        <v>0.81712549999999995</v>
      </c>
      <c r="I1567">
        <v>79.249440000000007</v>
      </c>
      <c r="J1567">
        <v>-0.15005499999999999</v>
      </c>
      <c r="K1567">
        <v>-8.1200400000000006E-2</v>
      </c>
      <c r="L1567" s="1">
        <v>-3.3511899999999997E-2</v>
      </c>
      <c r="M1567" s="1">
        <v>1.4176599999999999E-2</v>
      </c>
      <c r="N1567">
        <v>8.3031199999999999E-2</v>
      </c>
      <c r="O1567">
        <v>-9.4844700000000004E-2</v>
      </c>
      <c r="P1567">
        <v>-2.5989999999999999E-2</v>
      </c>
      <c r="Q1567">
        <v>2.16984E-2</v>
      </c>
      <c r="R1567">
        <v>6.9386900000000001E-2</v>
      </c>
      <c r="S1567">
        <v>0.13824159999999999</v>
      </c>
    </row>
    <row r="1568" spans="1:19">
      <c r="A1568" s="12">
        <v>41165</v>
      </c>
      <c r="B1568" s="14">
        <v>11</v>
      </c>
      <c r="C1568" t="s">
        <v>54</v>
      </c>
      <c r="D1568" t="s">
        <v>58</v>
      </c>
      <c r="E1568" t="str">
        <f t="shared" si="24"/>
        <v>4116511Average Per Premise100% Cycling</v>
      </c>
      <c r="F1568">
        <v>0.89264900000000003</v>
      </c>
      <c r="G1568">
        <v>0.79339190000000004</v>
      </c>
      <c r="H1568">
        <v>0.91536600000000001</v>
      </c>
      <c r="I1568">
        <v>78.823080000000004</v>
      </c>
      <c r="J1568">
        <v>-0.20929900000000001</v>
      </c>
      <c r="K1568">
        <v>-0.14428530000000001</v>
      </c>
      <c r="L1568" s="1">
        <v>-9.9257100000000001E-2</v>
      </c>
      <c r="M1568" s="1">
        <v>-5.4228800000000001E-2</v>
      </c>
      <c r="N1568">
        <v>1.07849E-2</v>
      </c>
      <c r="O1568">
        <v>-8.7325E-2</v>
      </c>
      <c r="P1568">
        <v>-2.2311299999999999E-2</v>
      </c>
      <c r="Q1568">
        <v>2.2717000000000001E-2</v>
      </c>
      <c r="R1568">
        <v>6.7745299999999994E-2</v>
      </c>
      <c r="S1568">
        <v>0.13275899999999999</v>
      </c>
    </row>
    <row r="1569" spans="1:19">
      <c r="A1569" s="12">
        <v>41165</v>
      </c>
      <c r="B1569" s="14">
        <v>11</v>
      </c>
      <c r="C1569" t="s">
        <v>54</v>
      </c>
      <c r="D1569" t="s">
        <v>57</v>
      </c>
      <c r="E1569" t="str">
        <f t="shared" si="24"/>
        <v>4116511Average Per Premise50% Cycling</v>
      </c>
      <c r="F1569">
        <v>0.98073109999999997</v>
      </c>
      <c r="G1569">
        <v>1.007819</v>
      </c>
      <c r="H1569">
        <v>1.0092970000000001</v>
      </c>
      <c r="I1569">
        <v>79.730220000000003</v>
      </c>
      <c r="J1569">
        <v>-9.67861E-2</v>
      </c>
      <c r="K1569">
        <v>-2.3600200000000002E-2</v>
      </c>
      <c r="L1569" s="1">
        <v>2.70881E-2</v>
      </c>
      <c r="M1569" s="1">
        <v>7.7776399999999996E-2</v>
      </c>
      <c r="N1569">
        <v>0.15096229999999999</v>
      </c>
      <c r="O1569">
        <v>-9.5308199999999996E-2</v>
      </c>
      <c r="P1569">
        <v>-2.21224E-2</v>
      </c>
      <c r="Q1569">
        <v>2.8565900000000002E-2</v>
      </c>
      <c r="R1569">
        <v>7.9254199999999997E-2</v>
      </c>
      <c r="S1569">
        <v>0.1524401</v>
      </c>
    </row>
    <row r="1570" spans="1:19">
      <c r="A1570" s="12">
        <v>41165</v>
      </c>
      <c r="B1570" s="14">
        <v>11</v>
      </c>
      <c r="C1570" t="s">
        <v>54</v>
      </c>
      <c r="D1570" t="s">
        <v>52</v>
      </c>
      <c r="E1570" t="str">
        <f t="shared" si="24"/>
        <v>4116511Average Per PremiseAll</v>
      </c>
      <c r="F1570">
        <v>0.93404759999999998</v>
      </c>
      <c r="G1570">
        <v>0.89417270000000004</v>
      </c>
      <c r="H1570">
        <v>0.95951359999999997</v>
      </c>
      <c r="I1570">
        <v>79.249440000000007</v>
      </c>
      <c r="J1570">
        <v>-0.1564179</v>
      </c>
      <c r="K1570">
        <v>-8.7563299999999997E-2</v>
      </c>
      <c r="L1570" s="1">
        <v>-3.9874800000000002E-2</v>
      </c>
      <c r="M1570" s="1">
        <v>7.8136999999999998E-3</v>
      </c>
      <c r="N1570">
        <v>7.6668299999999995E-2</v>
      </c>
      <c r="O1570">
        <v>-9.1077099999999994E-2</v>
      </c>
      <c r="P1570">
        <v>-2.2222499999999999E-2</v>
      </c>
      <c r="Q1570">
        <v>2.5465999999999999E-2</v>
      </c>
      <c r="R1570">
        <v>7.3154499999999997E-2</v>
      </c>
      <c r="S1570">
        <v>0.1420091</v>
      </c>
    </row>
    <row r="1571" spans="1:19">
      <c r="A1571" s="12">
        <v>41165</v>
      </c>
      <c r="B1571" s="14">
        <v>11</v>
      </c>
      <c r="C1571" t="s">
        <v>56</v>
      </c>
      <c r="D1571" t="s">
        <v>58</v>
      </c>
      <c r="E1571" t="str">
        <f t="shared" si="24"/>
        <v>4116511Average Per Ton100% Cycling</v>
      </c>
      <c r="F1571">
        <v>0.20853910000000001</v>
      </c>
      <c r="G1571">
        <v>0.18535080000000001</v>
      </c>
      <c r="H1571">
        <v>0.21384619999999999</v>
      </c>
      <c r="I1571">
        <v>78.823080000000004</v>
      </c>
      <c r="J1571">
        <v>-0.13323019999999999</v>
      </c>
      <c r="K1571">
        <v>-6.8216499999999999E-2</v>
      </c>
      <c r="L1571" s="1">
        <v>-2.3188299999999998E-2</v>
      </c>
      <c r="M1571" s="1">
        <v>2.1839999999999998E-2</v>
      </c>
      <c r="N1571">
        <v>8.6853700000000006E-2</v>
      </c>
      <c r="O1571">
        <v>-0.10473490000000001</v>
      </c>
      <c r="P1571">
        <v>-3.9721199999999998E-2</v>
      </c>
      <c r="Q1571">
        <v>5.3071000000000004E-3</v>
      </c>
      <c r="R1571">
        <v>5.0335400000000002E-2</v>
      </c>
      <c r="S1571">
        <v>0.1153491</v>
      </c>
    </row>
    <row r="1572" spans="1:19">
      <c r="A1572" s="12">
        <v>41165</v>
      </c>
      <c r="B1572" s="14">
        <v>11</v>
      </c>
      <c r="C1572" t="s">
        <v>56</v>
      </c>
      <c r="D1572" t="s">
        <v>57</v>
      </c>
      <c r="E1572" t="str">
        <f t="shared" si="24"/>
        <v>4116511Average Per Ton50% Cycling</v>
      </c>
      <c r="F1572">
        <v>0.24257989999999999</v>
      </c>
      <c r="G1572">
        <v>0.24928</v>
      </c>
      <c r="H1572">
        <v>0.2496456</v>
      </c>
      <c r="I1572">
        <v>79.730220000000003</v>
      </c>
      <c r="J1572">
        <v>-0.117174</v>
      </c>
      <c r="K1572">
        <v>-4.3988199999999998E-2</v>
      </c>
      <c r="L1572" s="1">
        <v>6.7000999999999996E-3</v>
      </c>
      <c r="M1572" s="1">
        <v>5.7388399999999999E-2</v>
      </c>
      <c r="N1572">
        <v>0.1305743</v>
      </c>
      <c r="O1572">
        <v>-0.1168085</v>
      </c>
      <c r="P1572">
        <v>-4.3622599999999997E-2</v>
      </c>
      <c r="Q1572">
        <v>7.0657000000000003E-3</v>
      </c>
      <c r="R1572">
        <v>5.7754E-2</v>
      </c>
      <c r="S1572">
        <v>0.1309398</v>
      </c>
    </row>
    <row r="1573" spans="1:19">
      <c r="A1573" s="12">
        <v>41165</v>
      </c>
      <c r="B1573" s="14">
        <v>11</v>
      </c>
      <c r="C1573" t="s">
        <v>56</v>
      </c>
      <c r="D1573" t="s">
        <v>52</v>
      </c>
      <c r="E1573" t="str">
        <f t="shared" si="24"/>
        <v>4116511Average Per TonAll</v>
      </c>
      <c r="F1573">
        <v>0.2245383</v>
      </c>
      <c r="G1573">
        <v>0.21539759999999999</v>
      </c>
      <c r="H1573">
        <v>0.23067190000000001</v>
      </c>
      <c r="I1573">
        <v>79.249440000000007</v>
      </c>
      <c r="J1573">
        <v>-0.12568380000000001</v>
      </c>
      <c r="K1573">
        <v>-5.6829200000000003E-2</v>
      </c>
      <c r="L1573" s="1">
        <v>-9.1406999999999999E-3</v>
      </c>
      <c r="M1573" s="1">
        <v>3.85478E-2</v>
      </c>
      <c r="N1573">
        <v>0.1074024</v>
      </c>
      <c r="O1573">
        <v>-0.11040949999999999</v>
      </c>
      <c r="P1573">
        <v>-4.1554899999999999E-2</v>
      </c>
      <c r="Q1573">
        <v>6.1336000000000003E-3</v>
      </c>
      <c r="R1573">
        <v>5.3822099999999998E-2</v>
      </c>
      <c r="S1573">
        <v>0.1226767</v>
      </c>
    </row>
    <row r="1574" spans="1:19">
      <c r="A1574" s="12">
        <v>41165</v>
      </c>
      <c r="B1574" s="14">
        <v>12</v>
      </c>
      <c r="C1574" t="s">
        <v>63</v>
      </c>
      <c r="D1574" t="s">
        <v>58</v>
      </c>
      <c r="E1574" t="str">
        <f t="shared" si="24"/>
        <v>4116512Aggregate100% Cycling</v>
      </c>
      <c r="F1574">
        <v>12.583399999999999</v>
      </c>
      <c r="G1574">
        <v>10.257820000000001</v>
      </c>
      <c r="H1574">
        <v>11.83483</v>
      </c>
      <c r="I1574">
        <v>81.398219999999995</v>
      </c>
      <c r="J1574">
        <v>-3.8448579999999999</v>
      </c>
      <c r="K1574">
        <v>-2.9472520000000002</v>
      </c>
      <c r="L1574" s="1">
        <v>-2.3255720000000002</v>
      </c>
      <c r="M1574" s="1">
        <v>-1.7038930000000001</v>
      </c>
      <c r="N1574">
        <v>-0.80628619999999995</v>
      </c>
      <c r="O1574">
        <v>-2.2678470000000002</v>
      </c>
      <c r="P1574">
        <v>-1.370241</v>
      </c>
      <c r="Q1574">
        <v>-0.74856120000000004</v>
      </c>
      <c r="R1574">
        <v>-0.12688169999999999</v>
      </c>
      <c r="S1574">
        <v>0.77072499999999999</v>
      </c>
    </row>
    <row r="1575" spans="1:19">
      <c r="A1575" s="12">
        <v>41165</v>
      </c>
      <c r="B1575" s="14">
        <v>12</v>
      </c>
      <c r="C1575" t="s">
        <v>63</v>
      </c>
      <c r="D1575" t="s">
        <v>57</v>
      </c>
      <c r="E1575" t="str">
        <f t="shared" si="24"/>
        <v>4116512Aggregate50% Cycling</v>
      </c>
      <c r="F1575">
        <v>12.08169</v>
      </c>
      <c r="G1575">
        <v>12.06598</v>
      </c>
      <c r="H1575">
        <v>12.08367</v>
      </c>
      <c r="I1575">
        <v>82.397009999999995</v>
      </c>
      <c r="J1575">
        <v>-1.531406</v>
      </c>
      <c r="K1575">
        <v>-0.63592219999999999</v>
      </c>
      <c r="L1575" s="1">
        <v>-1.5712899999999998E-2</v>
      </c>
      <c r="M1575" s="1">
        <v>0.60449649999999999</v>
      </c>
      <c r="N1575">
        <v>1.4999800000000001</v>
      </c>
      <c r="O1575">
        <v>-1.5137119999999999</v>
      </c>
      <c r="P1575">
        <v>-0.61822869999999996</v>
      </c>
      <c r="Q1575">
        <v>1.9807000000000002E-3</v>
      </c>
      <c r="R1575">
        <v>0.62219000000000002</v>
      </c>
      <c r="S1575">
        <v>1.517674</v>
      </c>
    </row>
    <row r="1576" spans="1:19">
      <c r="A1576" s="12">
        <v>41165</v>
      </c>
      <c r="B1576" s="14">
        <v>12</v>
      </c>
      <c r="C1576" t="s">
        <v>63</v>
      </c>
      <c r="D1576" t="s">
        <v>52</v>
      </c>
      <c r="E1576" t="str">
        <f t="shared" si="24"/>
        <v>4116512AggregateAll</v>
      </c>
      <c r="F1576">
        <v>24.675319999999999</v>
      </c>
      <c r="G1576">
        <v>22.352530000000002</v>
      </c>
      <c r="H1576">
        <v>23.934760000000001</v>
      </c>
      <c r="I1576">
        <v>81.867649999999998</v>
      </c>
      <c r="J1576">
        <v>-5.3595329999999999</v>
      </c>
      <c r="K1576">
        <v>-3.5654029999999999</v>
      </c>
      <c r="L1576" s="1">
        <v>-2.3227950000000002</v>
      </c>
      <c r="M1576" s="1">
        <v>-1.0801860000000001</v>
      </c>
      <c r="N1576">
        <v>0.71394369999999996</v>
      </c>
      <c r="O1576">
        <v>-3.7773020000000002</v>
      </c>
      <c r="P1576">
        <v>-1.9831730000000001</v>
      </c>
      <c r="Q1576">
        <v>-0.74056409999999995</v>
      </c>
      <c r="R1576">
        <v>0.50204470000000001</v>
      </c>
      <c r="S1576">
        <v>2.2961740000000002</v>
      </c>
    </row>
    <row r="1577" spans="1:19">
      <c r="A1577" s="12">
        <v>41165</v>
      </c>
      <c r="B1577" s="14">
        <v>12</v>
      </c>
      <c r="C1577" t="s">
        <v>55</v>
      </c>
      <c r="D1577" t="s">
        <v>58</v>
      </c>
      <c r="E1577" t="str">
        <f t="shared" si="24"/>
        <v>4116512Average Per Device100% Cycling</v>
      </c>
      <c r="F1577">
        <v>0.8678053</v>
      </c>
      <c r="G1577">
        <v>0.70742380000000005</v>
      </c>
      <c r="H1577">
        <v>0.8161813</v>
      </c>
      <c r="I1577">
        <v>81.398219999999995</v>
      </c>
      <c r="J1577">
        <v>-0.28440480000000001</v>
      </c>
      <c r="K1577">
        <v>-0.21113080000000001</v>
      </c>
      <c r="L1577" s="1">
        <v>-0.16038150000000001</v>
      </c>
      <c r="M1577" s="1">
        <v>-0.1096321</v>
      </c>
      <c r="N1577">
        <v>-3.6358099999999997E-2</v>
      </c>
      <c r="O1577">
        <v>-0.17564740000000001</v>
      </c>
      <c r="P1577">
        <v>-0.1023734</v>
      </c>
      <c r="Q1577">
        <v>-5.1624000000000003E-2</v>
      </c>
      <c r="R1577">
        <v>-8.7460000000000001E-4</v>
      </c>
      <c r="S1577">
        <v>7.2399400000000003E-2</v>
      </c>
    </row>
    <row r="1578" spans="1:19">
      <c r="A1578" s="12">
        <v>41165</v>
      </c>
      <c r="B1578" s="14">
        <v>12</v>
      </c>
      <c r="C1578" t="s">
        <v>55</v>
      </c>
      <c r="D1578" t="s">
        <v>57</v>
      </c>
      <c r="E1578" t="str">
        <f t="shared" si="24"/>
        <v>4116512Average Per Device50% Cycling</v>
      </c>
      <c r="F1578">
        <v>0.97141100000000002</v>
      </c>
      <c r="G1578">
        <v>0.9701476</v>
      </c>
      <c r="H1578">
        <v>0.9715703</v>
      </c>
      <c r="I1578">
        <v>82.397009999999995</v>
      </c>
      <c r="J1578">
        <v>-0.1432088</v>
      </c>
      <c r="K1578">
        <v>-5.9346299999999998E-2</v>
      </c>
      <c r="L1578" s="1">
        <v>-1.2634E-3</v>
      </c>
      <c r="M1578" s="1">
        <v>5.6819500000000002E-2</v>
      </c>
      <c r="N1578">
        <v>0.140682</v>
      </c>
      <c r="O1578">
        <v>-0.1417861</v>
      </c>
      <c r="P1578">
        <v>-5.7923599999999999E-2</v>
      </c>
      <c r="Q1578">
        <v>1.593E-4</v>
      </c>
      <c r="R1578">
        <v>5.8242200000000001E-2</v>
      </c>
      <c r="S1578">
        <v>0.1421047</v>
      </c>
    </row>
    <row r="1579" spans="1:19">
      <c r="A1579" s="12">
        <v>41165</v>
      </c>
      <c r="B1579" s="14">
        <v>12</v>
      </c>
      <c r="C1579" t="s">
        <v>55</v>
      </c>
      <c r="D1579" t="s">
        <v>52</v>
      </c>
      <c r="E1579" t="str">
        <f t="shared" si="24"/>
        <v>4116512Average Per DeviceAll</v>
      </c>
      <c r="F1579">
        <v>0.91649999999999998</v>
      </c>
      <c r="G1579">
        <v>0.83090399999999998</v>
      </c>
      <c r="H1579">
        <v>0.88921410000000001</v>
      </c>
      <c r="I1579">
        <v>81.867649999999998</v>
      </c>
      <c r="J1579">
        <v>-0.21804270000000001</v>
      </c>
      <c r="K1579">
        <v>-0.1397921</v>
      </c>
      <c r="L1579" s="1">
        <v>-8.5596000000000005E-2</v>
      </c>
      <c r="M1579" s="1">
        <v>-3.1399900000000001E-2</v>
      </c>
      <c r="N1579">
        <v>4.6850700000000002E-2</v>
      </c>
      <c r="O1579">
        <v>-0.1597326</v>
      </c>
      <c r="P1579">
        <v>-8.1481999999999999E-2</v>
      </c>
      <c r="Q1579">
        <v>-2.7285899999999998E-2</v>
      </c>
      <c r="R1579">
        <v>2.6910300000000002E-2</v>
      </c>
      <c r="S1579">
        <v>0.1051609</v>
      </c>
    </row>
    <row r="1580" spans="1:19">
      <c r="A1580" s="12">
        <v>41165</v>
      </c>
      <c r="B1580" s="14">
        <v>12</v>
      </c>
      <c r="C1580" t="s">
        <v>54</v>
      </c>
      <c r="D1580" t="s">
        <v>58</v>
      </c>
      <c r="E1580" t="str">
        <f t="shared" si="24"/>
        <v>4116512Average Per Premise100% Cycling</v>
      </c>
      <c r="F1580">
        <v>1.0272159999999999</v>
      </c>
      <c r="G1580">
        <v>0.83737329999999999</v>
      </c>
      <c r="H1580">
        <v>0.96610890000000005</v>
      </c>
      <c r="I1580">
        <v>81.398219999999995</v>
      </c>
      <c r="J1580">
        <v>-0.31386599999999998</v>
      </c>
      <c r="K1580">
        <v>-0.240592</v>
      </c>
      <c r="L1580" s="1">
        <v>-0.1898426</v>
      </c>
      <c r="M1580" s="1">
        <v>-0.1390933</v>
      </c>
      <c r="N1580">
        <v>-6.5819299999999997E-2</v>
      </c>
      <c r="O1580">
        <v>-0.1851304</v>
      </c>
      <c r="P1580">
        <v>-0.11185639999999999</v>
      </c>
      <c r="Q1580">
        <v>-6.1107000000000002E-2</v>
      </c>
      <c r="R1580">
        <v>-1.0357699999999999E-2</v>
      </c>
      <c r="S1580">
        <v>6.2916299999999994E-2</v>
      </c>
    </row>
    <row r="1581" spans="1:19">
      <c r="A1581" s="12">
        <v>41165</v>
      </c>
      <c r="B1581" s="14">
        <v>12</v>
      </c>
      <c r="C1581" t="s">
        <v>54</v>
      </c>
      <c r="D1581" t="s">
        <v>57</v>
      </c>
      <c r="E1581" t="str">
        <f t="shared" si="24"/>
        <v>4116512Average Per Premise50% Cycling</v>
      </c>
      <c r="F1581">
        <v>1.1314569999999999</v>
      </c>
      <c r="G1581">
        <v>1.129985</v>
      </c>
      <c r="H1581">
        <v>1.131642</v>
      </c>
      <c r="I1581">
        <v>82.397009999999995</v>
      </c>
      <c r="J1581">
        <v>-0.14341690000000001</v>
      </c>
      <c r="K1581">
        <v>-5.95544E-2</v>
      </c>
      <c r="L1581" s="1">
        <v>-1.4714999999999999E-3</v>
      </c>
      <c r="M1581" s="1">
        <v>5.6611399999999999E-2</v>
      </c>
      <c r="N1581">
        <v>0.14047390000000001</v>
      </c>
      <c r="O1581">
        <v>-0.14175989999999999</v>
      </c>
      <c r="P1581">
        <v>-5.7897400000000002E-2</v>
      </c>
      <c r="Q1581">
        <v>1.8550000000000001E-4</v>
      </c>
      <c r="R1581">
        <v>5.8268399999999998E-2</v>
      </c>
      <c r="S1581">
        <v>0.1421309</v>
      </c>
    </row>
    <row r="1582" spans="1:19">
      <c r="A1582" s="12">
        <v>41165</v>
      </c>
      <c r="B1582" s="14">
        <v>12</v>
      </c>
      <c r="C1582" t="s">
        <v>54</v>
      </c>
      <c r="D1582" t="s">
        <v>52</v>
      </c>
      <c r="E1582" t="str">
        <f t="shared" si="24"/>
        <v>4116512Average Per PremiseAll</v>
      </c>
      <c r="F1582">
        <v>1.076209</v>
      </c>
      <c r="G1582">
        <v>0.97490089999999996</v>
      </c>
      <c r="H1582">
        <v>1.0439099999999999</v>
      </c>
      <c r="I1582">
        <v>81.867649999999998</v>
      </c>
      <c r="J1582">
        <v>-0.23375489999999999</v>
      </c>
      <c r="K1582">
        <v>-0.15550430000000001</v>
      </c>
      <c r="L1582" s="1">
        <v>-0.1013082</v>
      </c>
      <c r="M1582" s="1">
        <v>-4.7112099999999997E-2</v>
      </c>
      <c r="N1582">
        <v>3.11385E-2</v>
      </c>
      <c r="O1582">
        <v>-0.16474630000000001</v>
      </c>
      <c r="P1582">
        <v>-8.6495699999999995E-2</v>
      </c>
      <c r="Q1582">
        <v>-3.2299599999999998E-2</v>
      </c>
      <c r="R1582">
        <v>2.1896599999999999E-2</v>
      </c>
      <c r="S1582">
        <v>0.10014720000000001</v>
      </c>
    </row>
    <row r="1583" spans="1:19">
      <c r="A1583" s="12">
        <v>41165</v>
      </c>
      <c r="B1583" s="14">
        <v>12</v>
      </c>
      <c r="C1583" t="s">
        <v>56</v>
      </c>
      <c r="D1583" t="s">
        <v>58</v>
      </c>
      <c r="E1583" t="str">
        <f t="shared" si="24"/>
        <v>4116512Average Per Ton100% Cycling</v>
      </c>
      <c r="F1583">
        <v>0.23997640000000001</v>
      </c>
      <c r="G1583">
        <v>0.19562570000000001</v>
      </c>
      <c r="H1583">
        <v>0.2257007</v>
      </c>
      <c r="I1583">
        <v>81.398219999999995</v>
      </c>
      <c r="J1583">
        <v>-0.1683741</v>
      </c>
      <c r="K1583">
        <v>-9.5100100000000007E-2</v>
      </c>
      <c r="L1583" s="1">
        <v>-4.43507E-2</v>
      </c>
      <c r="M1583" s="1">
        <v>6.3985999999999999E-3</v>
      </c>
      <c r="N1583">
        <v>7.9672599999999996E-2</v>
      </c>
      <c r="O1583">
        <v>-0.13829910000000001</v>
      </c>
      <c r="P1583">
        <v>-6.5025100000000002E-2</v>
      </c>
      <c r="Q1583">
        <v>-1.4275700000000001E-2</v>
      </c>
      <c r="R1583">
        <v>3.6473600000000002E-2</v>
      </c>
      <c r="S1583">
        <v>0.1097476</v>
      </c>
    </row>
    <row r="1584" spans="1:19">
      <c r="A1584" s="12">
        <v>41165</v>
      </c>
      <c r="B1584" s="14">
        <v>12</v>
      </c>
      <c r="C1584" t="s">
        <v>56</v>
      </c>
      <c r="D1584" t="s">
        <v>57</v>
      </c>
      <c r="E1584" t="str">
        <f t="shared" si="24"/>
        <v>4116512Average Per Ton50% Cycling</v>
      </c>
      <c r="F1584">
        <v>0.27986119999999998</v>
      </c>
      <c r="G1584">
        <v>0.2794973</v>
      </c>
      <c r="H1584">
        <v>0.27990710000000002</v>
      </c>
      <c r="I1584">
        <v>82.397009999999995</v>
      </c>
      <c r="J1584">
        <v>-0.1423094</v>
      </c>
      <c r="K1584">
        <v>-5.8446900000000003E-2</v>
      </c>
      <c r="L1584" s="1">
        <v>-3.6400000000000001E-4</v>
      </c>
      <c r="M1584" s="1">
        <v>5.7718899999999997E-2</v>
      </c>
      <c r="N1584">
        <v>0.1415814</v>
      </c>
      <c r="O1584">
        <v>-0.14189950000000001</v>
      </c>
      <c r="P1584">
        <v>-5.8036999999999998E-2</v>
      </c>
      <c r="Q1584">
        <v>4.5899999999999998E-5</v>
      </c>
      <c r="R1584">
        <v>5.8128800000000001E-2</v>
      </c>
      <c r="S1584">
        <v>0.14199129999999999</v>
      </c>
    </row>
    <row r="1585" spans="1:19">
      <c r="A1585" s="12">
        <v>41165</v>
      </c>
      <c r="B1585" s="14">
        <v>12</v>
      </c>
      <c r="C1585" t="s">
        <v>56</v>
      </c>
      <c r="D1585" t="s">
        <v>52</v>
      </c>
      <c r="E1585" t="str">
        <f t="shared" si="24"/>
        <v>4116512Average Per TonAll</v>
      </c>
      <c r="F1585">
        <v>0.25872230000000002</v>
      </c>
      <c r="G1585">
        <v>0.23504530000000001</v>
      </c>
      <c r="H1585">
        <v>0.2511777</v>
      </c>
      <c r="I1585">
        <v>81.867649999999998</v>
      </c>
      <c r="J1585">
        <v>-0.1561237</v>
      </c>
      <c r="K1585">
        <v>-7.7873100000000001E-2</v>
      </c>
      <c r="L1585" s="1">
        <v>-2.3676900000000001E-2</v>
      </c>
      <c r="M1585" s="1">
        <v>3.05192E-2</v>
      </c>
      <c r="N1585">
        <v>0.1087698</v>
      </c>
      <c r="O1585">
        <v>-0.13999130000000001</v>
      </c>
      <c r="P1585">
        <v>-6.1740700000000003E-2</v>
      </c>
      <c r="Q1585">
        <v>-7.5446000000000003E-3</v>
      </c>
      <c r="R1585">
        <v>4.6651600000000001E-2</v>
      </c>
      <c r="S1585">
        <v>0.1249022</v>
      </c>
    </row>
    <row r="1586" spans="1:19">
      <c r="A1586" s="12">
        <v>41165</v>
      </c>
      <c r="B1586" s="14">
        <v>13</v>
      </c>
      <c r="C1586" t="s">
        <v>63</v>
      </c>
      <c r="D1586" t="s">
        <v>58</v>
      </c>
      <c r="E1586" t="str">
        <f t="shared" si="24"/>
        <v>4116513Aggregate100% Cycling</v>
      </c>
      <c r="F1586">
        <v>14.441039999999999</v>
      </c>
      <c r="G1586">
        <v>12.282640000000001</v>
      </c>
      <c r="H1586">
        <v>14.17094</v>
      </c>
      <c r="I1586">
        <v>80.286379999999994</v>
      </c>
      <c r="J1586">
        <v>-3.888639</v>
      </c>
      <c r="K1586">
        <v>-2.8664000000000001</v>
      </c>
      <c r="L1586" s="1">
        <v>-2.158401</v>
      </c>
      <c r="M1586" s="1">
        <v>-1.4504010000000001</v>
      </c>
      <c r="N1586">
        <v>-0.42816300000000002</v>
      </c>
      <c r="O1586">
        <v>-2.000337</v>
      </c>
      <c r="P1586">
        <v>-0.97809889999999999</v>
      </c>
      <c r="Q1586">
        <v>-0.2700996</v>
      </c>
      <c r="R1586">
        <v>0.4378996</v>
      </c>
      <c r="S1586">
        <v>1.4601379999999999</v>
      </c>
    </row>
    <row r="1587" spans="1:19">
      <c r="A1587" s="12">
        <v>41165</v>
      </c>
      <c r="B1587" s="14">
        <v>13</v>
      </c>
      <c r="C1587" t="s">
        <v>63</v>
      </c>
      <c r="D1587" t="s">
        <v>57</v>
      </c>
      <c r="E1587" t="str">
        <f t="shared" si="24"/>
        <v>4116513Aggregate50% Cycling</v>
      </c>
      <c r="F1587">
        <v>15.15391</v>
      </c>
      <c r="G1587">
        <v>15.095829999999999</v>
      </c>
      <c r="H1587">
        <v>15.11797</v>
      </c>
      <c r="I1587">
        <v>81.546120000000002</v>
      </c>
      <c r="J1587">
        <v>-1.8349800000000001</v>
      </c>
      <c r="K1587">
        <v>-0.78516819999999998</v>
      </c>
      <c r="L1587" s="1">
        <v>-5.8071699999999997E-2</v>
      </c>
      <c r="M1587" s="1">
        <v>0.66902470000000003</v>
      </c>
      <c r="N1587">
        <v>1.7188369999999999</v>
      </c>
      <c r="O1587">
        <v>-1.8128439999999999</v>
      </c>
      <c r="P1587">
        <v>-0.76303220000000005</v>
      </c>
      <c r="Q1587">
        <v>-3.5935700000000001E-2</v>
      </c>
      <c r="R1587">
        <v>0.69116069999999996</v>
      </c>
      <c r="S1587">
        <v>1.7409730000000001</v>
      </c>
    </row>
    <row r="1588" spans="1:19">
      <c r="A1588" s="12">
        <v>41165</v>
      </c>
      <c r="B1588" s="14">
        <v>13</v>
      </c>
      <c r="C1588" t="s">
        <v>63</v>
      </c>
      <c r="D1588" t="s">
        <v>52</v>
      </c>
      <c r="E1588" t="str">
        <f t="shared" si="24"/>
        <v>4116513AggregateAll</v>
      </c>
      <c r="F1588">
        <v>29.61853</v>
      </c>
      <c r="G1588">
        <v>27.41882</v>
      </c>
      <c r="H1588">
        <v>29.314330000000002</v>
      </c>
      <c r="I1588">
        <v>80.878460000000004</v>
      </c>
      <c r="J1588">
        <v>-5.709327</v>
      </c>
      <c r="K1588">
        <v>-3.6358169999999999</v>
      </c>
      <c r="L1588" s="1">
        <v>-2.1997110000000002</v>
      </c>
      <c r="M1588" s="1">
        <v>-0.76360439999999996</v>
      </c>
      <c r="N1588">
        <v>1.3099050000000001</v>
      </c>
      <c r="O1588">
        <v>-3.8138179999999999</v>
      </c>
      <c r="P1588">
        <v>-1.740308</v>
      </c>
      <c r="Q1588">
        <v>-0.30420140000000001</v>
      </c>
      <c r="R1588">
        <v>1.1319049999999999</v>
      </c>
      <c r="S1588">
        <v>3.2054149999999999</v>
      </c>
    </row>
    <row r="1589" spans="1:19">
      <c r="A1589" s="12">
        <v>41165</v>
      </c>
      <c r="B1589" s="14">
        <v>13</v>
      </c>
      <c r="C1589" t="s">
        <v>55</v>
      </c>
      <c r="D1589" t="s">
        <v>58</v>
      </c>
      <c r="E1589" t="str">
        <f t="shared" si="24"/>
        <v>4116513Average Per Device100% Cycling</v>
      </c>
      <c r="F1589">
        <v>0.99591620000000003</v>
      </c>
      <c r="G1589">
        <v>0.84706360000000003</v>
      </c>
      <c r="H1589">
        <v>0.97728899999999996</v>
      </c>
      <c r="I1589">
        <v>80.286379999999994</v>
      </c>
      <c r="J1589">
        <v>-0.29009659999999998</v>
      </c>
      <c r="K1589">
        <v>-0.20664850000000001</v>
      </c>
      <c r="L1589" s="1">
        <v>-0.1488526</v>
      </c>
      <c r="M1589" s="1">
        <v>-9.1056799999999993E-2</v>
      </c>
      <c r="N1589">
        <v>-7.6087999999999998E-3</v>
      </c>
      <c r="O1589">
        <v>-0.15987119999999999</v>
      </c>
      <c r="P1589">
        <v>-7.6423099999999994E-2</v>
      </c>
      <c r="Q1589">
        <v>-1.8627299999999999E-2</v>
      </c>
      <c r="R1589">
        <v>3.9168599999999998E-2</v>
      </c>
      <c r="S1589">
        <v>0.12261660000000001</v>
      </c>
    </row>
    <row r="1590" spans="1:19">
      <c r="A1590" s="12">
        <v>41165</v>
      </c>
      <c r="B1590" s="14">
        <v>13</v>
      </c>
      <c r="C1590" t="s">
        <v>55</v>
      </c>
      <c r="D1590" t="s">
        <v>57</v>
      </c>
      <c r="E1590" t="str">
        <f t="shared" si="24"/>
        <v>4116513Average Per Device50% Cycling</v>
      </c>
      <c r="F1590">
        <v>1.2184280000000001</v>
      </c>
      <c r="G1590">
        <v>1.2137579999999999</v>
      </c>
      <c r="H1590">
        <v>1.215538</v>
      </c>
      <c r="I1590">
        <v>81.546120000000002</v>
      </c>
      <c r="J1590">
        <v>-0.17107749999999999</v>
      </c>
      <c r="K1590">
        <v>-7.2762099999999996E-2</v>
      </c>
      <c r="L1590" s="1">
        <v>-4.6692000000000001E-3</v>
      </c>
      <c r="M1590" s="1">
        <v>6.3423800000000002E-2</v>
      </c>
      <c r="N1590">
        <v>0.1617392</v>
      </c>
      <c r="O1590">
        <v>-0.16929759999999999</v>
      </c>
      <c r="P1590">
        <v>-7.0982199999999995E-2</v>
      </c>
      <c r="Q1590">
        <v>-2.8893E-3</v>
      </c>
      <c r="R1590">
        <v>6.5203700000000003E-2</v>
      </c>
      <c r="S1590">
        <v>0.1635191</v>
      </c>
    </row>
    <row r="1591" spans="1:19">
      <c r="A1591" s="12">
        <v>41165</v>
      </c>
      <c r="B1591" s="14">
        <v>13</v>
      </c>
      <c r="C1591" t="s">
        <v>55</v>
      </c>
      <c r="D1591" t="s">
        <v>52</v>
      </c>
      <c r="E1591" t="str">
        <f t="shared" si="24"/>
        <v>4116513Average Per DeviceAll</v>
      </c>
      <c r="F1591">
        <v>1.1004970000000001</v>
      </c>
      <c r="G1591">
        <v>1.0194099999999999</v>
      </c>
      <c r="H1591">
        <v>1.0892660000000001</v>
      </c>
      <c r="I1591">
        <v>80.878460000000004</v>
      </c>
      <c r="J1591">
        <v>-0.23415759999999999</v>
      </c>
      <c r="K1591">
        <v>-0.14372190000000001</v>
      </c>
      <c r="L1591" s="1">
        <v>-8.1086400000000003E-2</v>
      </c>
      <c r="M1591" s="1">
        <v>-1.8450899999999999E-2</v>
      </c>
      <c r="N1591">
        <v>7.1984800000000002E-2</v>
      </c>
      <c r="O1591">
        <v>-0.16430159999999999</v>
      </c>
      <c r="P1591">
        <v>-7.3865899999999998E-2</v>
      </c>
      <c r="Q1591">
        <v>-1.12304E-2</v>
      </c>
      <c r="R1591">
        <v>5.1405100000000002E-2</v>
      </c>
      <c r="S1591">
        <v>0.14184079999999999</v>
      </c>
    </row>
    <row r="1592" spans="1:19">
      <c r="A1592" s="12">
        <v>41165</v>
      </c>
      <c r="B1592" s="14">
        <v>13</v>
      </c>
      <c r="C1592" t="s">
        <v>54</v>
      </c>
      <c r="D1592" t="s">
        <v>58</v>
      </c>
      <c r="E1592" t="str">
        <f t="shared" si="24"/>
        <v>4116513Average Per Premise100% Cycling</v>
      </c>
      <c r="F1592">
        <v>1.17886</v>
      </c>
      <c r="G1592">
        <v>1.002664</v>
      </c>
      <c r="H1592">
        <v>1.156811</v>
      </c>
      <c r="I1592">
        <v>80.286379999999994</v>
      </c>
      <c r="J1592">
        <v>-0.3174399</v>
      </c>
      <c r="K1592">
        <v>-0.2339918</v>
      </c>
      <c r="L1592" s="1">
        <v>-0.17619599999999999</v>
      </c>
      <c r="M1592" s="1">
        <v>-0.11840009999999999</v>
      </c>
      <c r="N1592">
        <v>-3.49521E-2</v>
      </c>
      <c r="O1592">
        <v>-0.16329279999999999</v>
      </c>
      <c r="P1592">
        <v>-7.9844799999999994E-2</v>
      </c>
      <c r="Q1592">
        <v>-2.2048999999999999E-2</v>
      </c>
      <c r="R1592">
        <v>3.5746899999999998E-2</v>
      </c>
      <c r="S1592">
        <v>0.11919490000000001</v>
      </c>
    </row>
    <row r="1593" spans="1:19">
      <c r="A1593" s="12">
        <v>41165</v>
      </c>
      <c r="B1593" s="14">
        <v>13</v>
      </c>
      <c r="C1593" t="s">
        <v>54</v>
      </c>
      <c r="D1593" t="s">
        <v>57</v>
      </c>
      <c r="E1593" t="str">
        <f t="shared" si="24"/>
        <v>4116513Average Per Premise50% Cycling</v>
      </c>
      <c r="F1593">
        <v>1.419171</v>
      </c>
      <c r="G1593">
        <v>1.413732</v>
      </c>
      <c r="H1593">
        <v>1.415805</v>
      </c>
      <c r="I1593">
        <v>81.546120000000002</v>
      </c>
      <c r="J1593">
        <v>-0.17184679999999999</v>
      </c>
      <c r="K1593">
        <v>-7.3531399999999997E-2</v>
      </c>
      <c r="L1593" s="1">
        <v>-5.4384000000000004E-3</v>
      </c>
      <c r="M1593" s="1">
        <v>6.2654500000000002E-2</v>
      </c>
      <c r="N1593">
        <v>0.1609699</v>
      </c>
      <c r="O1593">
        <v>-0.1697737</v>
      </c>
      <c r="P1593">
        <v>-7.1458300000000002E-2</v>
      </c>
      <c r="Q1593">
        <v>-3.3654000000000002E-3</v>
      </c>
      <c r="R1593">
        <v>6.4727499999999993E-2</v>
      </c>
      <c r="S1593">
        <v>0.16304289999999999</v>
      </c>
    </row>
    <row r="1594" spans="1:19">
      <c r="A1594" s="12">
        <v>41165</v>
      </c>
      <c r="B1594" s="14">
        <v>13</v>
      </c>
      <c r="C1594" t="s">
        <v>54</v>
      </c>
      <c r="D1594" t="s">
        <v>52</v>
      </c>
      <c r="E1594" t="str">
        <f t="shared" si="24"/>
        <v>4116513Average Per PremiseAll</v>
      </c>
      <c r="F1594">
        <v>1.291806</v>
      </c>
      <c r="G1594">
        <v>1.1958660000000001</v>
      </c>
      <c r="H1594">
        <v>1.278538</v>
      </c>
      <c r="I1594">
        <v>80.878460000000004</v>
      </c>
      <c r="J1594">
        <v>-0.24901110000000001</v>
      </c>
      <c r="K1594">
        <v>-0.15857540000000001</v>
      </c>
      <c r="L1594" s="1">
        <v>-9.5939899999999995E-2</v>
      </c>
      <c r="M1594" s="1">
        <v>-3.3304399999999998E-2</v>
      </c>
      <c r="N1594">
        <v>5.7131300000000003E-2</v>
      </c>
      <c r="O1594">
        <v>-0.16633890000000001</v>
      </c>
      <c r="P1594">
        <v>-7.5903200000000004E-2</v>
      </c>
      <c r="Q1594">
        <v>-1.32677E-2</v>
      </c>
      <c r="R1594">
        <v>4.9367800000000003E-2</v>
      </c>
      <c r="S1594">
        <v>0.1398035</v>
      </c>
    </row>
    <row r="1595" spans="1:19">
      <c r="A1595" s="12">
        <v>41165</v>
      </c>
      <c r="B1595" s="14">
        <v>13</v>
      </c>
      <c r="C1595" t="s">
        <v>56</v>
      </c>
      <c r="D1595" t="s">
        <v>58</v>
      </c>
      <c r="E1595" t="str">
        <f t="shared" si="24"/>
        <v>4116513Average Per Ton100% Cycling</v>
      </c>
      <c r="F1595">
        <v>0.27540320000000001</v>
      </c>
      <c r="G1595">
        <v>0.23424059999999999</v>
      </c>
      <c r="H1595">
        <v>0.2702522</v>
      </c>
      <c r="I1595">
        <v>80.286379999999994</v>
      </c>
      <c r="J1595">
        <v>-0.1824065</v>
      </c>
      <c r="K1595">
        <v>-9.8958500000000005E-2</v>
      </c>
      <c r="L1595" s="1">
        <v>-4.1162600000000001E-2</v>
      </c>
      <c r="M1595" s="1">
        <v>1.66333E-2</v>
      </c>
      <c r="N1595">
        <v>0.1000813</v>
      </c>
      <c r="O1595">
        <v>-0.14639489999999999</v>
      </c>
      <c r="P1595">
        <v>-6.29469E-2</v>
      </c>
      <c r="Q1595">
        <v>-5.1510000000000002E-3</v>
      </c>
      <c r="R1595">
        <v>5.2644799999999999E-2</v>
      </c>
      <c r="S1595">
        <v>0.13609289999999999</v>
      </c>
    </row>
    <row r="1596" spans="1:19">
      <c r="A1596" s="12">
        <v>41165</v>
      </c>
      <c r="B1596" s="14">
        <v>13</v>
      </c>
      <c r="C1596" t="s">
        <v>56</v>
      </c>
      <c r="D1596" t="s">
        <v>57</v>
      </c>
      <c r="E1596" t="str">
        <f t="shared" si="24"/>
        <v>4116513Average Per Ton50% Cycling</v>
      </c>
      <c r="F1596">
        <v>0.35102620000000001</v>
      </c>
      <c r="G1596">
        <v>0.34968100000000002</v>
      </c>
      <c r="H1596">
        <v>0.3501938</v>
      </c>
      <c r="I1596">
        <v>81.546120000000002</v>
      </c>
      <c r="J1596">
        <v>-0.1677535</v>
      </c>
      <c r="K1596">
        <v>-6.9438100000000003E-2</v>
      </c>
      <c r="L1596" s="1">
        <v>-1.3452E-3</v>
      </c>
      <c r="M1596" s="1">
        <v>6.6747799999999996E-2</v>
      </c>
      <c r="N1596">
        <v>0.16506319999999999</v>
      </c>
      <c r="O1596">
        <v>-0.1672408</v>
      </c>
      <c r="P1596">
        <v>-6.8925399999999998E-2</v>
      </c>
      <c r="Q1596">
        <v>-8.3239999999999996E-4</v>
      </c>
      <c r="R1596">
        <v>6.7260500000000001E-2</v>
      </c>
      <c r="S1596">
        <v>0.1655759</v>
      </c>
    </row>
    <row r="1597" spans="1:19">
      <c r="A1597" s="12">
        <v>41165</v>
      </c>
      <c r="B1597" s="14">
        <v>13</v>
      </c>
      <c r="C1597" t="s">
        <v>56</v>
      </c>
      <c r="D1597" t="s">
        <v>52</v>
      </c>
      <c r="E1597" t="str">
        <f t="shared" si="24"/>
        <v>4116513Average Per TonAll</v>
      </c>
      <c r="F1597">
        <v>0.310946</v>
      </c>
      <c r="G1597">
        <v>0.28849760000000002</v>
      </c>
      <c r="H1597">
        <v>0.30782470000000001</v>
      </c>
      <c r="I1597">
        <v>80.878460000000004</v>
      </c>
      <c r="J1597">
        <v>-0.1755196</v>
      </c>
      <c r="K1597">
        <v>-8.5083900000000004E-2</v>
      </c>
      <c r="L1597" s="1">
        <v>-2.24484E-2</v>
      </c>
      <c r="M1597" s="1">
        <v>4.0187100000000003E-2</v>
      </c>
      <c r="N1597">
        <v>0.13062280000000001</v>
      </c>
      <c r="O1597">
        <v>-0.15619250000000001</v>
      </c>
      <c r="P1597">
        <v>-6.5756800000000004E-2</v>
      </c>
      <c r="Q1597">
        <v>-3.1213E-3</v>
      </c>
      <c r="R1597">
        <v>5.9514200000000003E-2</v>
      </c>
      <c r="S1597">
        <v>0.1499499</v>
      </c>
    </row>
    <row r="1598" spans="1:19">
      <c r="A1598" s="12">
        <v>41165</v>
      </c>
      <c r="B1598" s="14">
        <v>14</v>
      </c>
      <c r="C1598" t="s">
        <v>63</v>
      </c>
      <c r="D1598" t="s">
        <v>58</v>
      </c>
      <c r="E1598" t="str">
        <f t="shared" si="24"/>
        <v>4116514Aggregate100% Cycling</v>
      </c>
      <c r="F1598">
        <v>16.162659999999999</v>
      </c>
      <c r="G1598">
        <v>13.95731</v>
      </c>
      <c r="H1598">
        <v>16.103069999999999</v>
      </c>
      <c r="I1598">
        <v>81.473150000000004</v>
      </c>
      <c r="J1598">
        <v>-4.0917839999999996</v>
      </c>
      <c r="K1598">
        <v>-2.9772660000000002</v>
      </c>
      <c r="L1598" s="1">
        <v>-2.2053539999999998</v>
      </c>
      <c r="M1598" s="1">
        <v>-1.433443</v>
      </c>
      <c r="N1598">
        <v>-0.31892500000000001</v>
      </c>
      <c r="O1598">
        <v>-1.9460230000000001</v>
      </c>
      <c r="P1598">
        <v>-0.83150550000000001</v>
      </c>
      <c r="Q1598">
        <v>-5.9593899999999998E-2</v>
      </c>
      <c r="R1598">
        <v>0.7123176</v>
      </c>
      <c r="S1598">
        <v>1.826835</v>
      </c>
    </row>
    <row r="1599" spans="1:19">
      <c r="A1599" s="12">
        <v>41165</v>
      </c>
      <c r="B1599" s="14">
        <v>14</v>
      </c>
      <c r="C1599" t="s">
        <v>63</v>
      </c>
      <c r="D1599" t="s">
        <v>57</v>
      </c>
      <c r="E1599" t="str">
        <f t="shared" si="24"/>
        <v>4116514Aggregate50% Cycling</v>
      </c>
      <c r="F1599">
        <v>17.670310000000001</v>
      </c>
      <c r="G1599">
        <v>17.070589999999999</v>
      </c>
      <c r="H1599">
        <v>17.09562</v>
      </c>
      <c r="I1599">
        <v>82.933099999999996</v>
      </c>
      <c r="J1599">
        <v>-2.5268570000000001</v>
      </c>
      <c r="K1599">
        <v>-1.388287</v>
      </c>
      <c r="L1599" s="1">
        <v>-0.5997169</v>
      </c>
      <c r="M1599" s="1">
        <v>0.1888531</v>
      </c>
      <c r="N1599">
        <v>1.327423</v>
      </c>
      <c r="O1599">
        <v>-2.5018250000000002</v>
      </c>
      <c r="P1599">
        <v>-1.3632550000000001</v>
      </c>
      <c r="Q1599">
        <v>-0.574685</v>
      </c>
      <c r="R1599">
        <v>0.21388499999999999</v>
      </c>
      <c r="S1599">
        <v>1.352455</v>
      </c>
    </row>
    <row r="1600" spans="1:19">
      <c r="A1600" s="12">
        <v>41165</v>
      </c>
      <c r="B1600" s="14">
        <v>14</v>
      </c>
      <c r="C1600" t="s">
        <v>63</v>
      </c>
      <c r="D1600" t="s">
        <v>52</v>
      </c>
      <c r="E1600" t="str">
        <f t="shared" si="24"/>
        <v>4116514AggregateAll</v>
      </c>
      <c r="F1600">
        <v>33.86589</v>
      </c>
      <c r="G1600">
        <v>31.072980000000001</v>
      </c>
      <c r="H1600">
        <v>33.22681</v>
      </c>
      <c r="I1600">
        <v>82.159329999999997</v>
      </c>
      <c r="J1600">
        <v>-6.6090809999999998</v>
      </c>
      <c r="K1600">
        <v>-4.3544580000000002</v>
      </c>
      <c r="L1600" s="1">
        <v>-2.792913</v>
      </c>
      <c r="M1600" s="1">
        <v>-1.2313670000000001</v>
      </c>
      <c r="N1600">
        <v>1.0232559999999999</v>
      </c>
      <c r="O1600">
        <v>-4.4552529999999999</v>
      </c>
      <c r="P1600">
        <v>-2.2006299999999999</v>
      </c>
      <c r="Q1600">
        <v>-0.6390844</v>
      </c>
      <c r="R1600">
        <v>0.92246090000000003</v>
      </c>
      <c r="S1600">
        <v>3.1770839999999998</v>
      </c>
    </row>
    <row r="1601" spans="1:19">
      <c r="A1601" s="12">
        <v>41165</v>
      </c>
      <c r="B1601" s="14">
        <v>14</v>
      </c>
      <c r="C1601" t="s">
        <v>55</v>
      </c>
      <c r="D1601" t="s">
        <v>58</v>
      </c>
      <c r="E1601" t="str">
        <f t="shared" si="24"/>
        <v>4116514Average Per Device100% Cycling</v>
      </c>
      <c r="F1601">
        <v>1.1146469999999999</v>
      </c>
      <c r="G1601">
        <v>0.96255610000000003</v>
      </c>
      <c r="H1601">
        <v>1.1105370000000001</v>
      </c>
      <c r="I1601">
        <v>81.473150000000004</v>
      </c>
      <c r="J1601">
        <v>-0.306085</v>
      </c>
      <c r="K1601">
        <v>-0.21510389999999999</v>
      </c>
      <c r="L1601" s="1">
        <v>-0.1520907</v>
      </c>
      <c r="M1601" s="1">
        <v>-8.9077500000000004E-2</v>
      </c>
      <c r="N1601">
        <v>1.9035E-3</v>
      </c>
      <c r="O1601">
        <v>-0.1581041</v>
      </c>
      <c r="P1601">
        <v>-6.7123000000000002E-2</v>
      </c>
      <c r="Q1601">
        <v>-4.1098999999999997E-3</v>
      </c>
      <c r="R1601">
        <v>5.8903299999999999E-2</v>
      </c>
      <c r="S1601">
        <v>0.1498844</v>
      </c>
    </row>
    <row r="1602" spans="1:19">
      <c r="A1602" s="12">
        <v>41165</v>
      </c>
      <c r="B1602" s="14">
        <v>14</v>
      </c>
      <c r="C1602" t="s">
        <v>55</v>
      </c>
      <c r="D1602" t="s">
        <v>57</v>
      </c>
      <c r="E1602" t="str">
        <f t="shared" si="24"/>
        <v>4116514Average Per Device50% Cycling</v>
      </c>
      <c r="F1602">
        <v>1.4207559999999999</v>
      </c>
      <c r="G1602">
        <v>1.372536</v>
      </c>
      <c r="H1602">
        <v>1.374549</v>
      </c>
      <c r="I1602">
        <v>82.933099999999996</v>
      </c>
      <c r="J1602">
        <v>-0.22869700000000001</v>
      </c>
      <c r="K1602">
        <v>-0.12206939999999999</v>
      </c>
      <c r="L1602" s="1">
        <v>-4.8219400000000003E-2</v>
      </c>
      <c r="M1602" s="1">
        <v>2.5630500000000001E-2</v>
      </c>
      <c r="N1602">
        <v>0.13225819999999999</v>
      </c>
      <c r="O1602">
        <v>-0.22668430000000001</v>
      </c>
      <c r="P1602">
        <v>-0.1200567</v>
      </c>
      <c r="Q1602">
        <v>-4.6206700000000003E-2</v>
      </c>
      <c r="R1602">
        <v>2.7643299999999999E-2</v>
      </c>
      <c r="S1602">
        <v>0.1342709</v>
      </c>
    </row>
    <row r="1603" spans="1:19">
      <c r="A1603" s="12">
        <v>41165</v>
      </c>
      <c r="B1603" s="14">
        <v>14</v>
      </c>
      <c r="C1603" t="s">
        <v>55</v>
      </c>
      <c r="D1603" t="s">
        <v>52</v>
      </c>
      <c r="E1603" t="str">
        <f t="shared" ref="E1603:E1666" si="25">CONCATENATE(A1603,B1603,C1603,D1603)</f>
        <v>4116514Average Per DeviceAll</v>
      </c>
      <c r="F1603">
        <v>1.258518</v>
      </c>
      <c r="G1603">
        <v>1.1552469999999999</v>
      </c>
      <c r="H1603">
        <v>1.234623</v>
      </c>
      <c r="I1603">
        <v>82.159329999999997</v>
      </c>
      <c r="J1603">
        <v>-0.26971260000000002</v>
      </c>
      <c r="K1603">
        <v>-0.17137769999999999</v>
      </c>
      <c r="L1603" s="1">
        <v>-0.10327119999999999</v>
      </c>
      <c r="M1603" s="1">
        <v>-3.51647E-2</v>
      </c>
      <c r="N1603">
        <v>6.3170199999999996E-2</v>
      </c>
      <c r="O1603">
        <v>-0.1903368</v>
      </c>
      <c r="P1603">
        <v>-9.2001899999999998E-2</v>
      </c>
      <c r="Q1603">
        <v>-2.3895400000000001E-2</v>
      </c>
      <c r="R1603">
        <v>4.4211100000000003E-2</v>
      </c>
      <c r="S1603">
        <v>0.14254600000000001</v>
      </c>
    </row>
    <row r="1604" spans="1:19">
      <c r="A1604" s="12">
        <v>41165</v>
      </c>
      <c r="B1604" s="14">
        <v>14</v>
      </c>
      <c r="C1604" t="s">
        <v>54</v>
      </c>
      <c r="D1604" t="s">
        <v>58</v>
      </c>
      <c r="E1604" t="str">
        <f t="shared" si="25"/>
        <v>4116514Average Per Premise100% Cycling</v>
      </c>
      <c r="F1604">
        <v>1.319401</v>
      </c>
      <c r="G1604">
        <v>1.1393720000000001</v>
      </c>
      <c r="H1604">
        <v>1.3145359999999999</v>
      </c>
      <c r="I1604">
        <v>81.473150000000004</v>
      </c>
      <c r="J1604">
        <v>-0.33402310000000002</v>
      </c>
      <c r="K1604">
        <v>-0.24304210000000001</v>
      </c>
      <c r="L1604" s="1">
        <v>-0.18002889999999999</v>
      </c>
      <c r="M1604" s="1">
        <v>-0.1170157</v>
      </c>
      <c r="N1604">
        <v>-2.6034700000000001E-2</v>
      </c>
      <c r="O1604">
        <v>-0.158859</v>
      </c>
      <c r="P1604">
        <v>-6.7877999999999994E-2</v>
      </c>
      <c r="Q1604">
        <v>-4.8647999999999999E-3</v>
      </c>
      <c r="R1604">
        <v>5.8148400000000003E-2</v>
      </c>
      <c r="S1604">
        <v>0.1491294</v>
      </c>
    </row>
    <row r="1605" spans="1:19">
      <c r="A1605" s="12">
        <v>41165</v>
      </c>
      <c r="B1605" s="14">
        <v>14</v>
      </c>
      <c r="C1605" t="s">
        <v>54</v>
      </c>
      <c r="D1605" t="s">
        <v>57</v>
      </c>
      <c r="E1605" t="str">
        <f t="shared" si="25"/>
        <v>4116514Average Per Premise50% Cycling</v>
      </c>
      <c r="F1605">
        <v>1.654833</v>
      </c>
      <c r="G1605">
        <v>1.5986689999999999</v>
      </c>
      <c r="H1605">
        <v>1.6010139999999999</v>
      </c>
      <c r="I1605">
        <v>82.933099999999996</v>
      </c>
      <c r="J1605">
        <v>-0.2366414</v>
      </c>
      <c r="K1605">
        <v>-0.13001380000000001</v>
      </c>
      <c r="L1605" s="1">
        <v>-5.61638E-2</v>
      </c>
      <c r="M1605" s="1">
        <v>1.7686199999999999E-2</v>
      </c>
      <c r="N1605">
        <v>0.1243138</v>
      </c>
      <c r="O1605">
        <v>-0.23429710000000001</v>
      </c>
      <c r="P1605">
        <v>-0.12766949999999999</v>
      </c>
      <c r="Q1605">
        <v>-5.3819499999999999E-2</v>
      </c>
      <c r="R1605">
        <v>2.00304E-2</v>
      </c>
      <c r="S1605">
        <v>0.1266581</v>
      </c>
    </row>
    <row r="1606" spans="1:19">
      <c r="A1606" s="12">
        <v>41165</v>
      </c>
      <c r="B1606" s="14">
        <v>14</v>
      </c>
      <c r="C1606" t="s">
        <v>54</v>
      </c>
      <c r="D1606" t="s">
        <v>52</v>
      </c>
      <c r="E1606" t="str">
        <f t="shared" si="25"/>
        <v>4116514Average Per PremiseAll</v>
      </c>
      <c r="F1606">
        <v>1.4770540000000001</v>
      </c>
      <c r="G1606">
        <v>1.3552420000000001</v>
      </c>
      <c r="H1606">
        <v>1.4491799999999999</v>
      </c>
      <c r="I1606">
        <v>82.159329999999997</v>
      </c>
      <c r="J1606">
        <v>-0.2882537</v>
      </c>
      <c r="K1606">
        <v>-0.1899188</v>
      </c>
      <c r="L1606" s="1">
        <v>-0.1218123</v>
      </c>
      <c r="M1606" s="1">
        <v>-5.3705799999999998E-2</v>
      </c>
      <c r="N1606">
        <v>4.4629099999999998E-2</v>
      </c>
      <c r="O1606">
        <v>-0.19431490000000001</v>
      </c>
      <c r="P1606">
        <v>-9.5979999999999996E-2</v>
      </c>
      <c r="Q1606">
        <v>-2.7873499999999999E-2</v>
      </c>
      <c r="R1606">
        <v>4.0232900000000002E-2</v>
      </c>
      <c r="S1606">
        <v>0.13856789999999999</v>
      </c>
    </row>
    <row r="1607" spans="1:19">
      <c r="A1607" s="12">
        <v>41165</v>
      </c>
      <c r="B1607" s="14">
        <v>14</v>
      </c>
      <c r="C1607" t="s">
        <v>56</v>
      </c>
      <c r="D1607" t="s">
        <v>58</v>
      </c>
      <c r="E1607" t="str">
        <f t="shared" si="25"/>
        <v>4116514Average Per Ton100% Cycling</v>
      </c>
      <c r="F1607">
        <v>0.30823610000000001</v>
      </c>
      <c r="G1607">
        <v>0.26617809999999997</v>
      </c>
      <c r="H1607">
        <v>0.30709959999999997</v>
      </c>
      <c r="I1607">
        <v>81.473150000000004</v>
      </c>
      <c r="J1607">
        <v>-0.19605230000000001</v>
      </c>
      <c r="K1607">
        <v>-0.1050712</v>
      </c>
      <c r="L1607" s="1">
        <v>-4.2058100000000001E-2</v>
      </c>
      <c r="M1607" s="1">
        <v>2.0955100000000001E-2</v>
      </c>
      <c r="N1607">
        <v>0.1119362</v>
      </c>
      <c r="O1607">
        <v>-0.15513070000000001</v>
      </c>
      <c r="P1607">
        <v>-6.4149700000000004E-2</v>
      </c>
      <c r="Q1607">
        <v>-1.1364999999999999E-3</v>
      </c>
      <c r="R1607">
        <v>6.18767E-2</v>
      </c>
      <c r="S1607">
        <v>0.15285770000000001</v>
      </c>
    </row>
    <row r="1608" spans="1:19">
      <c r="A1608" s="12">
        <v>41165</v>
      </c>
      <c r="B1608" s="14">
        <v>14</v>
      </c>
      <c r="C1608" t="s">
        <v>56</v>
      </c>
      <c r="D1608" t="s">
        <v>57</v>
      </c>
      <c r="E1608" t="str">
        <f t="shared" si="25"/>
        <v>4116514Average Per Ton50% Cycling</v>
      </c>
      <c r="F1608">
        <v>0.40931630000000002</v>
      </c>
      <c r="G1608">
        <v>0.39542450000000001</v>
      </c>
      <c r="H1608">
        <v>0.39600429999999998</v>
      </c>
      <c r="I1608">
        <v>82.933099999999996</v>
      </c>
      <c r="J1608">
        <v>-0.1943695</v>
      </c>
      <c r="K1608">
        <v>-8.7741799999999995E-2</v>
      </c>
      <c r="L1608" s="1">
        <v>-1.38919E-2</v>
      </c>
      <c r="M1608" s="1">
        <v>5.99581E-2</v>
      </c>
      <c r="N1608">
        <v>0.1665857</v>
      </c>
      <c r="O1608">
        <v>-0.19378960000000001</v>
      </c>
      <c r="P1608">
        <v>-8.7162000000000003E-2</v>
      </c>
      <c r="Q1608">
        <v>-1.3311999999999999E-2</v>
      </c>
      <c r="R1608">
        <v>6.0537899999999999E-2</v>
      </c>
      <c r="S1608">
        <v>0.1671656</v>
      </c>
    </row>
    <row r="1609" spans="1:19">
      <c r="A1609" s="12">
        <v>41165</v>
      </c>
      <c r="B1609" s="14">
        <v>14</v>
      </c>
      <c r="C1609" t="s">
        <v>56</v>
      </c>
      <c r="D1609" t="s">
        <v>52</v>
      </c>
      <c r="E1609" t="str">
        <f t="shared" si="25"/>
        <v>4116514Average Per TonAll</v>
      </c>
      <c r="F1609">
        <v>0.3557438</v>
      </c>
      <c r="G1609">
        <v>0.32692389999999999</v>
      </c>
      <c r="H1609">
        <v>0.34888479999999999</v>
      </c>
      <c r="I1609">
        <v>82.159329999999997</v>
      </c>
      <c r="J1609">
        <v>-0.1952614</v>
      </c>
      <c r="K1609">
        <v>-9.6926399999999996E-2</v>
      </c>
      <c r="L1609" s="1">
        <v>-2.8819899999999999E-2</v>
      </c>
      <c r="M1609" s="1">
        <v>3.9286500000000002E-2</v>
      </c>
      <c r="N1609">
        <v>0.13762150000000001</v>
      </c>
      <c r="O1609">
        <v>-0.17330039999999999</v>
      </c>
      <c r="P1609">
        <v>-7.4965500000000004E-2</v>
      </c>
      <c r="Q1609">
        <v>-6.8589999999999996E-3</v>
      </c>
      <c r="R1609">
        <v>6.1247500000000003E-2</v>
      </c>
      <c r="S1609">
        <v>0.15958240000000001</v>
      </c>
    </row>
    <row r="1610" spans="1:19">
      <c r="A1610" s="12">
        <v>41165</v>
      </c>
      <c r="B1610" s="14">
        <v>15</v>
      </c>
      <c r="C1610" t="s">
        <v>63</v>
      </c>
      <c r="D1610" t="s">
        <v>58</v>
      </c>
      <c r="E1610" t="str">
        <f t="shared" si="25"/>
        <v>4116515Aggregate100% Cycling</v>
      </c>
      <c r="F1610">
        <v>12.88331</v>
      </c>
      <c r="G1610">
        <v>15.61566</v>
      </c>
      <c r="H1610">
        <v>18.016369999999998</v>
      </c>
      <c r="I1610">
        <v>81.923609999999996</v>
      </c>
      <c r="J1610">
        <v>0.99455859999999996</v>
      </c>
      <c r="K1610">
        <v>2.0212569999999999</v>
      </c>
      <c r="L1610" s="1">
        <v>2.732345</v>
      </c>
      <c r="M1610" s="1">
        <v>3.4434330000000002</v>
      </c>
      <c r="N1610">
        <v>4.4701320000000004</v>
      </c>
      <c r="O1610">
        <v>3.3952689999999999</v>
      </c>
      <c r="P1610">
        <v>4.4219670000000004</v>
      </c>
      <c r="Q1610">
        <v>5.1330559999999998</v>
      </c>
      <c r="R1610">
        <v>5.844144</v>
      </c>
      <c r="S1610">
        <v>6.8708419999999997</v>
      </c>
    </row>
    <row r="1611" spans="1:19">
      <c r="A1611" s="12">
        <v>41165</v>
      </c>
      <c r="B1611" s="14">
        <v>15</v>
      </c>
      <c r="C1611" t="s">
        <v>63</v>
      </c>
      <c r="D1611" t="s">
        <v>57</v>
      </c>
      <c r="E1611" t="str">
        <f t="shared" si="25"/>
        <v>4116515Aggregate50% Cycling</v>
      </c>
      <c r="F1611">
        <v>16.03586</v>
      </c>
      <c r="G1611">
        <v>18.93824</v>
      </c>
      <c r="H1611">
        <v>18.966010000000001</v>
      </c>
      <c r="I1611">
        <v>83.430660000000003</v>
      </c>
      <c r="J1611">
        <v>1.0173270000000001</v>
      </c>
      <c r="K1611">
        <v>2.1310340000000001</v>
      </c>
      <c r="L1611" s="1">
        <v>2.9023840000000001</v>
      </c>
      <c r="M1611" s="1">
        <v>3.6737340000000001</v>
      </c>
      <c r="N1611">
        <v>4.7874410000000003</v>
      </c>
      <c r="O1611">
        <v>1.0450980000000001</v>
      </c>
      <c r="P1611">
        <v>2.1588050000000001</v>
      </c>
      <c r="Q1611">
        <v>2.9301550000000001</v>
      </c>
      <c r="R1611">
        <v>3.701505</v>
      </c>
      <c r="S1611">
        <v>4.8152119999999998</v>
      </c>
    </row>
    <row r="1612" spans="1:19">
      <c r="A1612" s="12">
        <v>41165</v>
      </c>
      <c r="B1612" s="14">
        <v>15</v>
      </c>
      <c r="C1612" t="s">
        <v>63</v>
      </c>
      <c r="D1612" t="s">
        <v>52</v>
      </c>
      <c r="E1612" t="str">
        <f t="shared" si="25"/>
        <v>4116515AggregateAll</v>
      </c>
      <c r="F1612">
        <v>28.963339999999999</v>
      </c>
      <c r="G1612">
        <v>34.60286</v>
      </c>
      <c r="H1612">
        <v>37.012360000000001</v>
      </c>
      <c r="I1612">
        <v>82.631929999999997</v>
      </c>
      <c r="J1612">
        <v>2.0132680000000001</v>
      </c>
      <c r="K1612">
        <v>4.1556839999999999</v>
      </c>
      <c r="L1612" s="1">
        <v>5.6395150000000003</v>
      </c>
      <c r="M1612" s="1">
        <v>7.1233459999999997</v>
      </c>
      <c r="N1612">
        <v>9.2657629999999997</v>
      </c>
      <c r="O1612">
        <v>4.4227679999999996</v>
      </c>
      <c r="P1612">
        <v>6.5651849999999996</v>
      </c>
      <c r="Q1612">
        <v>8.0490159999999999</v>
      </c>
      <c r="R1612">
        <v>9.5328459999999993</v>
      </c>
      <c r="S1612">
        <v>11.67526</v>
      </c>
    </row>
    <row r="1613" spans="1:19">
      <c r="A1613" s="12">
        <v>41165</v>
      </c>
      <c r="B1613" s="14">
        <v>15</v>
      </c>
      <c r="C1613" t="s">
        <v>55</v>
      </c>
      <c r="D1613" t="s">
        <v>58</v>
      </c>
      <c r="E1613" t="str">
        <f t="shared" si="25"/>
        <v>4116515Average Per Device100% Cycling</v>
      </c>
      <c r="F1613">
        <v>0.88848879999999997</v>
      </c>
      <c r="G1613">
        <v>1.0769230000000001</v>
      </c>
      <c r="H1613">
        <v>1.242486</v>
      </c>
      <c r="I1613">
        <v>81.923609999999996</v>
      </c>
      <c r="J1613">
        <v>4.65741E-2</v>
      </c>
      <c r="K1613">
        <v>0.13038620000000001</v>
      </c>
      <c r="L1613" s="1">
        <v>0.1884342</v>
      </c>
      <c r="M1613" s="1">
        <v>0.24648229999999999</v>
      </c>
      <c r="N1613">
        <v>0.33029439999999999</v>
      </c>
      <c r="O1613">
        <v>0.21213760000000001</v>
      </c>
      <c r="P1613">
        <v>0.29594969999999998</v>
      </c>
      <c r="Q1613">
        <v>0.35399770000000003</v>
      </c>
      <c r="R1613">
        <v>0.41204570000000001</v>
      </c>
      <c r="S1613">
        <v>0.49585780000000002</v>
      </c>
    </row>
    <row r="1614" spans="1:19">
      <c r="A1614" s="12">
        <v>41165</v>
      </c>
      <c r="B1614" s="14">
        <v>15</v>
      </c>
      <c r="C1614" t="s">
        <v>55</v>
      </c>
      <c r="D1614" t="s">
        <v>57</v>
      </c>
      <c r="E1614" t="str">
        <f t="shared" si="25"/>
        <v>4116515Average Per Device50% Cycling</v>
      </c>
      <c r="F1614">
        <v>1.2893399999999999</v>
      </c>
      <c r="G1614">
        <v>1.522702</v>
      </c>
      <c r="H1614">
        <v>1.5249349999999999</v>
      </c>
      <c r="I1614">
        <v>83.430660000000003</v>
      </c>
      <c r="J1614">
        <v>5.6825399999999998E-2</v>
      </c>
      <c r="K1614">
        <v>0.16112460000000001</v>
      </c>
      <c r="L1614" s="1">
        <v>0.23336200000000001</v>
      </c>
      <c r="M1614" s="1">
        <v>0.30559930000000002</v>
      </c>
      <c r="N1614">
        <v>0.4098985</v>
      </c>
      <c r="O1614">
        <v>5.9058399999999997E-2</v>
      </c>
      <c r="P1614">
        <v>0.16335759999999999</v>
      </c>
      <c r="Q1614">
        <v>0.2355949</v>
      </c>
      <c r="R1614">
        <v>0.3078322</v>
      </c>
      <c r="S1614">
        <v>0.41213139999999998</v>
      </c>
    </row>
    <row r="1615" spans="1:19">
      <c r="A1615" s="12">
        <v>41165</v>
      </c>
      <c r="B1615" s="14">
        <v>15</v>
      </c>
      <c r="C1615" t="s">
        <v>55</v>
      </c>
      <c r="D1615" t="s">
        <v>52</v>
      </c>
      <c r="E1615" t="str">
        <f t="shared" si="25"/>
        <v>4116515Average Per DeviceAll</v>
      </c>
      <c r="F1615">
        <v>1.076889</v>
      </c>
      <c r="G1615">
        <v>1.2864390000000001</v>
      </c>
      <c r="H1615">
        <v>1.375237</v>
      </c>
      <c r="I1615">
        <v>82.631929999999997</v>
      </c>
      <c r="J1615">
        <v>5.1392199999999999E-2</v>
      </c>
      <c r="K1615">
        <v>0.1448333</v>
      </c>
      <c r="L1615" s="1">
        <v>0.20955029999999999</v>
      </c>
      <c r="M1615" s="1">
        <v>0.27426719999999999</v>
      </c>
      <c r="N1615">
        <v>0.36770829999999999</v>
      </c>
      <c r="O1615">
        <v>0.14019039999999999</v>
      </c>
      <c r="P1615">
        <v>0.23363139999999999</v>
      </c>
      <c r="Q1615">
        <v>0.29834840000000001</v>
      </c>
      <c r="R1615">
        <v>0.36306539999999998</v>
      </c>
      <c r="S1615">
        <v>0.45650639999999998</v>
      </c>
    </row>
    <row r="1616" spans="1:19">
      <c r="A1616" s="12">
        <v>41165</v>
      </c>
      <c r="B1616" s="14">
        <v>15</v>
      </c>
      <c r="C1616" t="s">
        <v>54</v>
      </c>
      <c r="D1616" t="s">
        <v>58</v>
      </c>
      <c r="E1616" t="str">
        <f t="shared" si="25"/>
        <v>4116515Average Per Premise100% Cycling</v>
      </c>
      <c r="F1616">
        <v>1.0516989999999999</v>
      </c>
      <c r="G1616">
        <v>1.2747470000000001</v>
      </c>
      <c r="H1616">
        <v>1.4707239999999999</v>
      </c>
      <c r="I1616">
        <v>81.923609999999996</v>
      </c>
      <c r="J1616">
        <v>8.1188499999999997E-2</v>
      </c>
      <c r="K1616">
        <v>0.1650006</v>
      </c>
      <c r="L1616" s="1">
        <v>0.22304860000000001</v>
      </c>
      <c r="M1616" s="1">
        <v>0.28109659999999997</v>
      </c>
      <c r="N1616">
        <v>0.36490869999999997</v>
      </c>
      <c r="O1616">
        <v>0.27716479999999999</v>
      </c>
      <c r="P1616">
        <v>0.36097689999999999</v>
      </c>
      <c r="Q1616">
        <v>0.41902489999999998</v>
      </c>
      <c r="R1616">
        <v>0.47707300000000002</v>
      </c>
      <c r="S1616">
        <v>0.56088510000000003</v>
      </c>
    </row>
    <row r="1617" spans="1:19">
      <c r="A1617" s="12">
        <v>41165</v>
      </c>
      <c r="B1617" s="14">
        <v>15</v>
      </c>
      <c r="C1617" t="s">
        <v>54</v>
      </c>
      <c r="D1617" t="s">
        <v>57</v>
      </c>
      <c r="E1617" t="str">
        <f t="shared" si="25"/>
        <v>4116515Average Per Premise50% Cycling</v>
      </c>
      <c r="F1617">
        <v>1.5017659999999999</v>
      </c>
      <c r="G1617">
        <v>1.773576</v>
      </c>
      <c r="H1617">
        <v>1.776176</v>
      </c>
      <c r="I1617">
        <v>83.430660000000003</v>
      </c>
      <c r="J1617">
        <v>9.5273200000000002E-2</v>
      </c>
      <c r="K1617">
        <v>0.19957240000000001</v>
      </c>
      <c r="L1617" s="1">
        <v>0.27180969999999999</v>
      </c>
      <c r="M1617" s="1">
        <v>0.34404699999999999</v>
      </c>
      <c r="N1617">
        <v>0.44834619999999997</v>
      </c>
      <c r="O1617">
        <v>9.7874000000000003E-2</v>
      </c>
      <c r="P1617">
        <v>0.2021732</v>
      </c>
      <c r="Q1617">
        <v>0.2744105</v>
      </c>
      <c r="R1617">
        <v>0.34664780000000001</v>
      </c>
      <c r="S1617">
        <v>0.45094699999999999</v>
      </c>
    </row>
    <row r="1618" spans="1:19">
      <c r="A1618" s="12">
        <v>41165</v>
      </c>
      <c r="B1618" s="14">
        <v>15</v>
      </c>
      <c r="C1618" t="s">
        <v>54</v>
      </c>
      <c r="D1618" t="s">
        <v>52</v>
      </c>
      <c r="E1618" t="str">
        <f t="shared" si="25"/>
        <v>4116515Average Per PremiseAll</v>
      </c>
      <c r="F1618">
        <v>1.2632300000000001</v>
      </c>
      <c r="G1618">
        <v>1.5091969999999999</v>
      </c>
      <c r="H1618">
        <v>1.6142860000000001</v>
      </c>
      <c r="I1618">
        <v>82.631929999999997</v>
      </c>
      <c r="J1618">
        <v>8.7808300000000006E-2</v>
      </c>
      <c r="K1618">
        <v>0.1812493</v>
      </c>
      <c r="L1618" s="1">
        <v>0.2459663</v>
      </c>
      <c r="M1618" s="1">
        <v>0.3106833</v>
      </c>
      <c r="N1618">
        <v>0.40412429999999999</v>
      </c>
      <c r="O1618">
        <v>0.19289809999999999</v>
      </c>
      <c r="P1618">
        <v>0.28633920000000002</v>
      </c>
      <c r="Q1618">
        <v>0.35105619999999998</v>
      </c>
      <c r="R1618">
        <v>0.41577310000000001</v>
      </c>
      <c r="S1618">
        <v>0.50921419999999995</v>
      </c>
    </row>
    <row r="1619" spans="1:19">
      <c r="A1619" s="12">
        <v>41165</v>
      </c>
      <c r="B1619" s="14">
        <v>15</v>
      </c>
      <c r="C1619" t="s">
        <v>56</v>
      </c>
      <c r="D1619" t="s">
        <v>58</v>
      </c>
      <c r="E1619" t="str">
        <f t="shared" si="25"/>
        <v>4116515Average Per Ton100% Cycling</v>
      </c>
      <c r="F1619">
        <v>0.245696</v>
      </c>
      <c r="G1619">
        <v>0.29780430000000002</v>
      </c>
      <c r="H1619">
        <v>0.3435879</v>
      </c>
      <c r="I1619">
        <v>81.923609999999996</v>
      </c>
      <c r="J1619">
        <v>-8.9751899999999996E-2</v>
      </c>
      <c r="K1619">
        <v>-5.9398000000000003E-3</v>
      </c>
      <c r="L1619" s="1">
        <v>5.21082E-2</v>
      </c>
      <c r="M1619" s="1">
        <v>0.1101562</v>
      </c>
      <c r="N1619">
        <v>0.19396830000000001</v>
      </c>
      <c r="O1619">
        <v>-4.3968199999999999E-2</v>
      </c>
      <c r="P1619">
        <v>3.9843900000000002E-2</v>
      </c>
      <c r="Q1619">
        <v>9.7891900000000004E-2</v>
      </c>
      <c r="R1619">
        <v>0.15593989999999999</v>
      </c>
      <c r="S1619">
        <v>0.23975199999999999</v>
      </c>
    </row>
    <row r="1620" spans="1:19">
      <c r="A1620" s="12">
        <v>41165</v>
      </c>
      <c r="B1620" s="14">
        <v>15</v>
      </c>
      <c r="C1620" t="s">
        <v>56</v>
      </c>
      <c r="D1620" t="s">
        <v>57</v>
      </c>
      <c r="E1620" t="str">
        <f t="shared" si="25"/>
        <v>4116515Average Per Ton50% Cycling</v>
      </c>
      <c r="F1620">
        <v>0.3714558</v>
      </c>
      <c r="G1620">
        <v>0.43868679999999999</v>
      </c>
      <c r="H1620">
        <v>0.4393301</v>
      </c>
      <c r="I1620">
        <v>83.430660000000003</v>
      </c>
      <c r="J1620">
        <v>-0.1093055</v>
      </c>
      <c r="K1620">
        <v>-5.0063E-3</v>
      </c>
      <c r="L1620" s="1">
        <v>6.7230999999999999E-2</v>
      </c>
      <c r="M1620" s="1">
        <v>0.13946829999999999</v>
      </c>
      <c r="N1620">
        <v>0.2437675</v>
      </c>
      <c r="O1620">
        <v>-0.1086622</v>
      </c>
      <c r="P1620">
        <v>-4.3629999999999997E-3</v>
      </c>
      <c r="Q1620">
        <v>6.7874299999999999E-2</v>
      </c>
      <c r="R1620">
        <v>0.1401116</v>
      </c>
      <c r="S1620">
        <v>0.24441080000000001</v>
      </c>
    </row>
    <row r="1621" spans="1:19">
      <c r="A1621" s="12">
        <v>41165</v>
      </c>
      <c r="B1621" s="14">
        <v>15</v>
      </c>
      <c r="C1621" t="s">
        <v>56</v>
      </c>
      <c r="D1621" t="s">
        <v>52</v>
      </c>
      <c r="E1621" t="str">
        <f t="shared" si="25"/>
        <v>4116515Average Per TonAll</v>
      </c>
      <c r="F1621">
        <v>0.30480309999999999</v>
      </c>
      <c r="G1621">
        <v>0.36401909999999998</v>
      </c>
      <c r="H1621">
        <v>0.38858670000000001</v>
      </c>
      <c r="I1621">
        <v>82.631929999999997</v>
      </c>
      <c r="J1621">
        <v>-9.8942100000000005E-2</v>
      </c>
      <c r="K1621">
        <v>-5.5009999999999998E-3</v>
      </c>
      <c r="L1621" s="1">
        <v>5.9215900000000002E-2</v>
      </c>
      <c r="M1621" s="1">
        <v>0.1239329</v>
      </c>
      <c r="N1621">
        <v>0.21737400000000001</v>
      </c>
      <c r="O1621">
        <v>-7.4374399999999993E-2</v>
      </c>
      <c r="P1621">
        <v>1.90666E-2</v>
      </c>
      <c r="Q1621">
        <v>8.37836E-2</v>
      </c>
      <c r="R1621">
        <v>0.14850060000000001</v>
      </c>
      <c r="S1621">
        <v>0.24194160000000001</v>
      </c>
    </row>
    <row r="1622" spans="1:19">
      <c r="A1622" s="12">
        <v>41165</v>
      </c>
      <c r="B1622" s="14">
        <v>16</v>
      </c>
      <c r="C1622" t="s">
        <v>63</v>
      </c>
      <c r="D1622" t="s">
        <v>58</v>
      </c>
      <c r="E1622" t="str">
        <f t="shared" si="25"/>
        <v>4116516Aggregate100% Cycling</v>
      </c>
      <c r="F1622">
        <v>12.119020000000001</v>
      </c>
      <c r="G1622">
        <v>18.298480000000001</v>
      </c>
      <c r="H1622">
        <v>21.111650000000001</v>
      </c>
      <c r="I1622">
        <v>80.452449999999999</v>
      </c>
      <c r="J1622">
        <v>4.5140570000000002</v>
      </c>
      <c r="K1622">
        <v>5.4979959999999997</v>
      </c>
      <c r="L1622" s="1">
        <v>6.179468</v>
      </c>
      <c r="M1622" s="1">
        <v>6.8609400000000003</v>
      </c>
      <c r="N1622">
        <v>7.8448789999999997</v>
      </c>
      <c r="O1622">
        <v>7.3272190000000004</v>
      </c>
      <c r="P1622">
        <v>8.3111580000000007</v>
      </c>
      <c r="Q1622">
        <v>8.9926300000000001</v>
      </c>
      <c r="R1622">
        <v>9.6741019999999995</v>
      </c>
      <c r="S1622">
        <v>10.65804</v>
      </c>
    </row>
    <row r="1623" spans="1:19">
      <c r="A1623" s="12">
        <v>41165</v>
      </c>
      <c r="B1623" s="14">
        <v>16</v>
      </c>
      <c r="C1623" t="s">
        <v>63</v>
      </c>
      <c r="D1623" t="s">
        <v>57</v>
      </c>
      <c r="E1623" t="str">
        <f t="shared" si="25"/>
        <v>4116516Aggregate50% Cycling</v>
      </c>
      <c r="F1623">
        <v>16.853950000000001</v>
      </c>
      <c r="G1623">
        <v>21.031459999999999</v>
      </c>
      <c r="H1623">
        <v>21.0623</v>
      </c>
      <c r="I1623">
        <v>82.034559999999999</v>
      </c>
      <c r="J1623">
        <v>2.329304</v>
      </c>
      <c r="K1623">
        <v>3.4212400000000001</v>
      </c>
      <c r="L1623" s="1">
        <v>4.1775120000000001</v>
      </c>
      <c r="M1623" s="1">
        <v>4.933783</v>
      </c>
      <c r="N1623">
        <v>6.0257199999999997</v>
      </c>
      <c r="O1623">
        <v>2.360144</v>
      </c>
      <c r="P1623">
        <v>3.45208</v>
      </c>
      <c r="Q1623">
        <v>4.2083519999999996</v>
      </c>
      <c r="R1623">
        <v>4.9646239999999997</v>
      </c>
      <c r="S1623">
        <v>6.0565600000000002</v>
      </c>
    </row>
    <row r="1624" spans="1:19">
      <c r="A1624" s="12">
        <v>41165</v>
      </c>
      <c r="B1624" s="14">
        <v>16</v>
      </c>
      <c r="C1624" t="s">
        <v>63</v>
      </c>
      <c r="D1624" t="s">
        <v>52</v>
      </c>
      <c r="E1624" t="str">
        <f t="shared" si="25"/>
        <v>4116516AggregateAll</v>
      </c>
      <c r="F1624">
        <v>29.03079</v>
      </c>
      <c r="G1624">
        <v>39.376660000000001</v>
      </c>
      <c r="H1624">
        <v>42.198399999999999</v>
      </c>
      <c r="I1624">
        <v>81.196039999999996</v>
      </c>
      <c r="J1624">
        <v>6.8286030000000002</v>
      </c>
      <c r="K1624">
        <v>8.9066310000000009</v>
      </c>
      <c r="L1624" s="1">
        <v>10.34587</v>
      </c>
      <c r="M1624" s="1">
        <v>11.7851</v>
      </c>
      <c r="N1624">
        <v>13.86313</v>
      </c>
      <c r="O1624">
        <v>9.650347</v>
      </c>
      <c r="P1624">
        <v>11.72837</v>
      </c>
      <c r="Q1624">
        <v>13.16761</v>
      </c>
      <c r="R1624">
        <v>14.60685</v>
      </c>
      <c r="S1624">
        <v>16.68487</v>
      </c>
    </row>
    <row r="1625" spans="1:19">
      <c r="A1625" s="12">
        <v>41165</v>
      </c>
      <c r="B1625" s="14">
        <v>16</v>
      </c>
      <c r="C1625" t="s">
        <v>55</v>
      </c>
      <c r="D1625" t="s">
        <v>58</v>
      </c>
      <c r="E1625" t="str">
        <f t="shared" si="25"/>
        <v>4116516Average Per Device100% Cycling</v>
      </c>
      <c r="F1625">
        <v>0.83577970000000001</v>
      </c>
      <c r="G1625">
        <v>1.261943</v>
      </c>
      <c r="H1625">
        <v>1.4559500000000001</v>
      </c>
      <c r="I1625">
        <v>80.452449999999999</v>
      </c>
      <c r="J1625">
        <v>0.29021089999999999</v>
      </c>
      <c r="K1625">
        <v>0.37053239999999998</v>
      </c>
      <c r="L1625" s="1">
        <v>0.42616280000000001</v>
      </c>
      <c r="M1625" s="1">
        <v>0.48179329999999998</v>
      </c>
      <c r="N1625">
        <v>0.56211469999999997</v>
      </c>
      <c r="O1625">
        <v>0.4842187</v>
      </c>
      <c r="P1625">
        <v>0.56454020000000005</v>
      </c>
      <c r="Q1625">
        <v>0.62017060000000002</v>
      </c>
      <c r="R1625">
        <v>0.67580099999999999</v>
      </c>
      <c r="S1625">
        <v>0.75612250000000003</v>
      </c>
    </row>
    <row r="1626" spans="1:19">
      <c r="A1626" s="12">
        <v>41165</v>
      </c>
      <c r="B1626" s="14">
        <v>16</v>
      </c>
      <c r="C1626" t="s">
        <v>55</v>
      </c>
      <c r="D1626" t="s">
        <v>57</v>
      </c>
      <c r="E1626" t="str">
        <f t="shared" si="25"/>
        <v>4116516Average Per Device50% Cycling</v>
      </c>
      <c r="F1626">
        <v>1.3551169999999999</v>
      </c>
      <c r="G1626">
        <v>1.691004</v>
      </c>
      <c r="H1626">
        <v>1.693484</v>
      </c>
      <c r="I1626">
        <v>82.034559999999999</v>
      </c>
      <c r="J1626">
        <v>0.16280130000000001</v>
      </c>
      <c r="K1626">
        <v>0.26506160000000001</v>
      </c>
      <c r="L1626" s="1">
        <v>0.33588679999999999</v>
      </c>
      <c r="M1626" s="1">
        <v>0.40671210000000002</v>
      </c>
      <c r="N1626">
        <v>0.50897239999999999</v>
      </c>
      <c r="O1626">
        <v>0.16528080000000001</v>
      </c>
      <c r="P1626">
        <v>0.26754119999999998</v>
      </c>
      <c r="Q1626">
        <v>0.33836640000000001</v>
      </c>
      <c r="R1626">
        <v>0.40919159999999999</v>
      </c>
      <c r="S1626">
        <v>0.51145200000000002</v>
      </c>
    </row>
    <row r="1627" spans="1:19">
      <c r="A1627" s="12">
        <v>41165</v>
      </c>
      <c r="B1627" s="14">
        <v>16</v>
      </c>
      <c r="C1627" t="s">
        <v>55</v>
      </c>
      <c r="D1627" t="s">
        <v>52</v>
      </c>
      <c r="E1627" t="str">
        <f t="shared" si="25"/>
        <v>4116516Average Per DeviceAll</v>
      </c>
      <c r="F1627">
        <v>1.0798680000000001</v>
      </c>
      <c r="G1627">
        <v>1.4636009999999999</v>
      </c>
      <c r="H1627">
        <v>1.567591</v>
      </c>
      <c r="I1627">
        <v>81.196039999999996</v>
      </c>
      <c r="J1627">
        <v>0.23032839999999999</v>
      </c>
      <c r="K1627">
        <v>0.3209611</v>
      </c>
      <c r="L1627" s="1">
        <v>0.38373309999999999</v>
      </c>
      <c r="M1627" s="1">
        <v>0.44650509999999999</v>
      </c>
      <c r="N1627">
        <v>0.5371378</v>
      </c>
      <c r="O1627">
        <v>0.3343179</v>
      </c>
      <c r="P1627">
        <v>0.42495070000000001</v>
      </c>
      <c r="Q1627">
        <v>0.48772260000000001</v>
      </c>
      <c r="R1627">
        <v>0.55049459999999995</v>
      </c>
      <c r="S1627">
        <v>0.64112729999999996</v>
      </c>
    </row>
    <row r="1628" spans="1:19">
      <c r="A1628" s="12">
        <v>41165</v>
      </c>
      <c r="B1628" s="14">
        <v>16</v>
      </c>
      <c r="C1628" t="s">
        <v>54</v>
      </c>
      <c r="D1628" t="s">
        <v>58</v>
      </c>
      <c r="E1628" t="str">
        <f t="shared" si="25"/>
        <v>4116516Average Per Premise100% Cycling</v>
      </c>
      <c r="F1628">
        <v>0.98930739999999995</v>
      </c>
      <c r="G1628">
        <v>1.493754</v>
      </c>
      <c r="H1628">
        <v>1.7234</v>
      </c>
      <c r="I1628">
        <v>80.452449999999999</v>
      </c>
      <c r="J1628">
        <v>0.3684945</v>
      </c>
      <c r="K1628">
        <v>0.44881599999999999</v>
      </c>
      <c r="L1628" s="1">
        <v>0.50444639999999996</v>
      </c>
      <c r="M1628" s="1">
        <v>0.56007680000000004</v>
      </c>
      <c r="N1628">
        <v>0.64039829999999998</v>
      </c>
      <c r="O1628">
        <v>0.59814040000000002</v>
      </c>
      <c r="P1628">
        <v>0.6784618</v>
      </c>
      <c r="Q1628">
        <v>0.73409219999999997</v>
      </c>
      <c r="R1628">
        <v>0.78972260000000005</v>
      </c>
      <c r="S1628">
        <v>0.87004409999999999</v>
      </c>
    </row>
    <row r="1629" spans="1:19">
      <c r="A1629" s="12">
        <v>41165</v>
      </c>
      <c r="B1629" s="14">
        <v>16</v>
      </c>
      <c r="C1629" t="s">
        <v>54</v>
      </c>
      <c r="D1629" t="s">
        <v>57</v>
      </c>
      <c r="E1629" t="str">
        <f t="shared" si="25"/>
        <v>4116516Average Per Premise50% Cycling</v>
      </c>
      <c r="F1629">
        <v>1.578381</v>
      </c>
      <c r="G1629">
        <v>1.9696070000000001</v>
      </c>
      <c r="H1629">
        <v>1.9724950000000001</v>
      </c>
      <c r="I1629">
        <v>82.034559999999999</v>
      </c>
      <c r="J1629">
        <v>0.21814049999999999</v>
      </c>
      <c r="K1629">
        <v>0.32040079999999999</v>
      </c>
      <c r="L1629" s="1">
        <v>0.39122610000000002</v>
      </c>
      <c r="M1629" s="1">
        <v>0.4620513</v>
      </c>
      <c r="N1629">
        <v>0.56431160000000002</v>
      </c>
      <c r="O1629">
        <v>0.22102869999999999</v>
      </c>
      <c r="P1629">
        <v>0.32328899999999999</v>
      </c>
      <c r="Q1629">
        <v>0.39411429999999997</v>
      </c>
      <c r="R1629">
        <v>0.46493950000000001</v>
      </c>
      <c r="S1629">
        <v>0.56719980000000003</v>
      </c>
    </row>
    <row r="1630" spans="1:19">
      <c r="A1630" s="12">
        <v>41165</v>
      </c>
      <c r="B1630" s="14">
        <v>16</v>
      </c>
      <c r="C1630" t="s">
        <v>54</v>
      </c>
      <c r="D1630" t="s">
        <v>52</v>
      </c>
      <c r="E1630" t="str">
        <f t="shared" si="25"/>
        <v>4116516Average Per PremiseAll</v>
      </c>
      <c r="F1630">
        <v>1.2661720000000001</v>
      </c>
      <c r="G1630">
        <v>1.7174050000000001</v>
      </c>
      <c r="H1630">
        <v>1.8404739999999999</v>
      </c>
      <c r="I1630">
        <v>81.196039999999996</v>
      </c>
      <c r="J1630">
        <v>0.29782809999999998</v>
      </c>
      <c r="K1630">
        <v>0.3884609</v>
      </c>
      <c r="L1630" s="1">
        <v>0.45123279999999999</v>
      </c>
      <c r="M1630" s="1">
        <v>0.51400480000000004</v>
      </c>
      <c r="N1630">
        <v>0.60463750000000005</v>
      </c>
      <c r="O1630">
        <v>0.42089789999999999</v>
      </c>
      <c r="P1630">
        <v>0.51153059999999995</v>
      </c>
      <c r="Q1630">
        <v>0.5743026</v>
      </c>
      <c r="R1630">
        <v>0.63707449999999999</v>
      </c>
      <c r="S1630">
        <v>0.72770729999999995</v>
      </c>
    </row>
    <row r="1631" spans="1:19">
      <c r="A1631" s="12">
        <v>41165</v>
      </c>
      <c r="B1631" s="14">
        <v>16</v>
      </c>
      <c r="C1631" t="s">
        <v>56</v>
      </c>
      <c r="D1631" t="s">
        <v>58</v>
      </c>
      <c r="E1631" t="str">
        <f t="shared" si="25"/>
        <v>4116516Average Per Ton100% Cycling</v>
      </c>
      <c r="F1631">
        <v>0.2311203</v>
      </c>
      <c r="G1631">
        <v>0.3489681</v>
      </c>
      <c r="H1631">
        <v>0.40261760000000002</v>
      </c>
      <c r="I1631">
        <v>80.452449999999999</v>
      </c>
      <c r="J1631">
        <v>-1.8103999999999999E-2</v>
      </c>
      <c r="K1631">
        <v>6.2217500000000002E-2</v>
      </c>
      <c r="L1631" s="1">
        <v>0.11784790000000001</v>
      </c>
      <c r="M1631" s="1">
        <v>0.1734783</v>
      </c>
      <c r="N1631">
        <v>0.25379980000000002</v>
      </c>
      <c r="O1631">
        <v>3.5545399999999998E-2</v>
      </c>
      <c r="P1631">
        <v>0.11586689999999999</v>
      </c>
      <c r="Q1631">
        <v>0.17149729999999999</v>
      </c>
      <c r="R1631">
        <v>0.22712769999999999</v>
      </c>
      <c r="S1631">
        <v>0.30744919999999998</v>
      </c>
    </row>
    <row r="1632" spans="1:19">
      <c r="A1632" s="12">
        <v>41165</v>
      </c>
      <c r="B1632" s="14">
        <v>16</v>
      </c>
      <c r="C1632" t="s">
        <v>56</v>
      </c>
      <c r="D1632" t="s">
        <v>57</v>
      </c>
      <c r="E1632" t="str">
        <f t="shared" si="25"/>
        <v>4116516Average Per Ton50% Cycling</v>
      </c>
      <c r="F1632">
        <v>0.39040619999999998</v>
      </c>
      <c r="G1632">
        <v>0.48717440000000001</v>
      </c>
      <c r="H1632">
        <v>0.48788870000000001</v>
      </c>
      <c r="I1632">
        <v>82.034559999999999</v>
      </c>
      <c r="J1632">
        <v>-7.6317399999999994E-2</v>
      </c>
      <c r="K1632">
        <v>2.5943000000000001E-2</v>
      </c>
      <c r="L1632" s="1">
        <v>9.6768199999999999E-2</v>
      </c>
      <c r="M1632" s="1">
        <v>0.1675934</v>
      </c>
      <c r="N1632">
        <v>0.26985379999999998</v>
      </c>
      <c r="O1632">
        <v>-7.5603000000000004E-2</v>
      </c>
      <c r="P1632">
        <v>2.6657400000000001E-2</v>
      </c>
      <c r="Q1632">
        <v>9.7482600000000003E-2</v>
      </c>
      <c r="R1632">
        <v>0.16830780000000001</v>
      </c>
      <c r="S1632">
        <v>0.27056809999999998</v>
      </c>
    </row>
    <row r="1633" spans="1:19">
      <c r="A1633" s="12">
        <v>41165</v>
      </c>
      <c r="B1633" s="14">
        <v>16</v>
      </c>
      <c r="C1633" t="s">
        <v>56</v>
      </c>
      <c r="D1633" t="s">
        <v>52</v>
      </c>
      <c r="E1633" t="str">
        <f t="shared" si="25"/>
        <v>4116516Average Per TonAll</v>
      </c>
      <c r="F1633">
        <v>0.3059846</v>
      </c>
      <c r="G1633">
        <v>0.41392509999999999</v>
      </c>
      <c r="H1633">
        <v>0.44269500000000001</v>
      </c>
      <c r="I1633">
        <v>81.196039999999996</v>
      </c>
      <c r="J1633">
        <v>-4.5464299999999999E-2</v>
      </c>
      <c r="K1633">
        <v>4.51685E-2</v>
      </c>
      <c r="L1633" s="1">
        <v>0.10794040000000001</v>
      </c>
      <c r="M1633" s="1">
        <v>0.17071239999999999</v>
      </c>
      <c r="N1633">
        <v>0.2613451</v>
      </c>
      <c r="O1633">
        <v>-1.6694299999999999E-2</v>
      </c>
      <c r="P1633">
        <v>7.3938400000000001E-2</v>
      </c>
      <c r="Q1633">
        <v>0.13671040000000001</v>
      </c>
      <c r="R1633">
        <v>0.1994824</v>
      </c>
      <c r="S1633">
        <v>0.29011510000000001</v>
      </c>
    </row>
    <row r="1634" spans="1:19">
      <c r="A1634" s="12">
        <v>41165</v>
      </c>
      <c r="B1634" s="14">
        <v>17</v>
      </c>
      <c r="C1634" t="s">
        <v>63</v>
      </c>
      <c r="D1634" t="s">
        <v>58</v>
      </c>
      <c r="E1634" t="str">
        <f t="shared" si="25"/>
        <v>4116517Aggregate100% Cycling</v>
      </c>
      <c r="F1634">
        <v>12.89705</v>
      </c>
      <c r="G1634">
        <v>20.216550000000002</v>
      </c>
      <c r="H1634">
        <v>23.324590000000001</v>
      </c>
      <c r="I1634">
        <v>78.565029999999993</v>
      </c>
      <c r="J1634">
        <v>5.6511430000000002</v>
      </c>
      <c r="K1634">
        <v>6.6368229999999997</v>
      </c>
      <c r="L1634" s="1">
        <v>7.319502</v>
      </c>
      <c r="M1634" s="1">
        <v>8.0021799999999992</v>
      </c>
      <c r="N1634">
        <v>8.9878599999999995</v>
      </c>
      <c r="O1634">
        <v>8.7591830000000002</v>
      </c>
      <c r="P1634">
        <v>9.7448630000000005</v>
      </c>
      <c r="Q1634">
        <v>10.42754</v>
      </c>
      <c r="R1634">
        <v>11.11022</v>
      </c>
      <c r="S1634">
        <v>12.0959</v>
      </c>
    </row>
    <row r="1635" spans="1:19">
      <c r="A1635" s="12">
        <v>41165</v>
      </c>
      <c r="B1635" s="14">
        <v>17</v>
      </c>
      <c r="C1635" t="s">
        <v>63</v>
      </c>
      <c r="D1635" t="s">
        <v>57</v>
      </c>
      <c r="E1635" t="str">
        <f t="shared" si="25"/>
        <v>4116517Aggregate50% Cycling</v>
      </c>
      <c r="F1635">
        <v>18.395949999999999</v>
      </c>
      <c r="G1635">
        <v>21.967279999999999</v>
      </c>
      <c r="H1635">
        <v>21.999500000000001</v>
      </c>
      <c r="I1635">
        <v>79.716920000000002</v>
      </c>
      <c r="J1635">
        <v>1.7521260000000001</v>
      </c>
      <c r="K1635">
        <v>2.8269280000000001</v>
      </c>
      <c r="L1635" s="1">
        <v>3.571332</v>
      </c>
      <c r="M1635" s="1">
        <v>4.3157370000000004</v>
      </c>
      <c r="N1635">
        <v>5.3905380000000003</v>
      </c>
      <c r="O1635">
        <v>1.7843389999999999</v>
      </c>
      <c r="P1635">
        <v>2.85914</v>
      </c>
      <c r="Q1635">
        <v>3.603545</v>
      </c>
      <c r="R1635">
        <v>4.3479489999999998</v>
      </c>
      <c r="S1635">
        <v>5.4227499999999997</v>
      </c>
    </row>
    <row r="1636" spans="1:19">
      <c r="A1636" s="12">
        <v>41165</v>
      </c>
      <c r="B1636" s="14">
        <v>17</v>
      </c>
      <c r="C1636" t="s">
        <v>63</v>
      </c>
      <c r="D1636" t="s">
        <v>52</v>
      </c>
      <c r="E1636" t="str">
        <f t="shared" si="25"/>
        <v>4116517AggregateAll</v>
      </c>
      <c r="F1636">
        <v>31.35876</v>
      </c>
      <c r="G1636">
        <v>42.223770000000002</v>
      </c>
      <c r="H1636">
        <v>45.339419999999997</v>
      </c>
      <c r="I1636">
        <v>79.10642</v>
      </c>
      <c r="J1636">
        <v>7.3740930000000002</v>
      </c>
      <c r="K1636">
        <v>9.4365570000000005</v>
      </c>
      <c r="L1636" s="1">
        <v>10.86501</v>
      </c>
      <c r="M1636" s="1">
        <v>12.293469999999999</v>
      </c>
      <c r="N1636">
        <v>14.355930000000001</v>
      </c>
      <c r="O1636">
        <v>10.489739999999999</v>
      </c>
      <c r="P1636">
        <v>12.552199999999999</v>
      </c>
      <c r="Q1636">
        <v>13.98066</v>
      </c>
      <c r="R1636">
        <v>15.40911</v>
      </c>
      <c r="S1636">
        <v>17.47157</v>
      </c>
    </row>
    <row r="1637" spans="1:19">
      <c r="A1637" s="12">
        <v>41165</v>
      </c>
      <c r="B1637" s="14">
        <v>17</v>
      </c>
      <c r="C1637" t="s">
        <v>55</v>
      </c>
      <c r="D1637" t="s">
        <v>58</v>
      </c>
      <c r="E1637" t="str">
        <f t="shared" si="25"/>
        <v>4116517Average Per Device100% Cycling</v>
      </c>
      <c r="F1637">
        <v>0.889436</v>
      </c>
      <c r="G1637">
        <v>1.39422</v>
      </c>
      <c r="H1637">
        <v>1.6085640000000001</v>
      </c>
      <c r="I1637">
        <v>78.565029999999993</v>
      </c>
      <c r="J1637">
        <v>0.36859189999999997</v>
      </c>
      <c r="K1637">
        <v>0.4490556</v>
      </c>
      <c r="L1637" s="1">
        <v>0.50478449999999997</v>
      </c>
      <c r="M1637" s="1">
        <v>0.56051329999999999</v>
      </c>
      <c r="N1637">
        <v>0.64097700000000002</v>
      </c>
      <c r="O1637">
        <v>0.58293589999999995</v>
      </c>
      <c r="P1637">
        <v>0.66339950000000003</v>
      </c>
      <c r="Q1637">
        <v>0.7191284</v>
      </c>
      <c r="R1637">
        <v>0.77485720000000002</v>
      </c>
      <c r="S1637">
        <v>0.85532090000000005</v>
      </c>
    </row>
    <row r="1638" spans="1:19">
      <c r="A1638" s="12">
        <v>41165</v>
      </c>
      <c r="B1638" s="14">
        <v>17</v>
      </c>
      <c r="C1638" t="s">
        <v>55</v>
      </c>
      <c r="D1638" t="s">
        <v>57</v>
      </c>
      <c r="E1638" t="str">
        <f t="shared" si="25"/>
        <v>4116517Average Per Device50% Cycling</v>
      </c>
      <c r="F1638">
        <v>1.4791000000000001</v>
      </c>
      <c r="G1638">
        <v>1.7662469999999999</v>
      </c>
      <c r="H1638">
        <v>1.768837</v>
      </c>
      <c r="I1638">
        <v>79.716920000000002</v>
      </c>
      <c r="J1638">
        <v>0.1167782</v>
      </c>
      <c r="K1638">
        <v>0.21743390000000001</v>
      </c>
      <c r="L1638" s="1">
        <v>0.28714780000000001</v>
      </c>
      <c r="M1638" s="1">
        <v>0.3568616</v>
      </c>
      <c r="N1638">
        <v>0.45751730000000002</v>
      </c>
      <c r="O1638">
        <v>0.11936819999999999</v>
      </c>
      <c r="P1638">
        <v>0.22002389999999999</v>
      </c>
      <c r="Q1638">
        <v>0.28973769999999999</v>
      </c>
      <c r="R1638">
        <v>0.35945149999999998</v>
      </c>
      <c r="S1638">
        <v>0.46010719999999999</v>
      </c>
    </row>
    <row r="1639" spans="1:19">
      <c r="A1639" s="12">
        <v>41165</v>
      </c>
      <c r="B1639" s="14">
        <v>17</v>
      </c>
      <c r="C1639" t="s">
        <v>55</v>
      </c>
      <c r="D1639" t="s">
        <v>52</v>
      </c>
      <c r="E1639" t="str">
        <f t="shared" si="25"/>
        <v>4116517Average Per DeviceAll</v>
      </c>
      <c r="F1639">
        <v>1.1665779999999999</v>
      </c>
      <c r="G1639">
        <v>1.5690729999999999</v>
      </c>
      <c r="H1639">
        <v>1.6838930000000001</v>
      </c>
      <c r="I1639">
        <v>79.10642</v>
      </c>
      <c r="J1639">
        <v>0.2502395</v>
      </c>
      <c r="K1639">
        <v>0.34019339999999998</v>
      </c>
      <c r="L1639" s="1">
        <v>0.4024952</v>
      </c>
      <c r="M1639" s="1">
        <v>0.46479700000000002</v>
      </c>
      <c r="N1639">
        <v>0.55475090000000005</v>
      </c>
      <c r="O1639">
        <v>0.36505900000000002</v>
      </c>
      <c r="P1639">
        <v>0.455013</v>
      </c>
      <c r="Q1639">
        <v>0.51731470000000002</v>
      </c>
      <c r="R1639">
        <v>0.57961649999999998</v>
      </c>
      <c r="S1639">
        <v>0.66957049999999996</v>
      </c>
    </row>
    <row r="1640" spans="1:19">
      <c r="A1640" s="12">
        <v>41165</v>
      </c>
      <c r="B1640" s="14">
        <v>17</v>
      </c>
      <c r="C1640" t="s">
        <v>54</v>
      </c>
      <c r="D1640" t="s">
        <v>58</v>
      </c>
      <c r="E1640" t="str">
        <f t="shared" si="25"/>
        <v>4116517Average Per Premise100% Cycling</v>
      </c>
      <c r="F1640">
        <v>1.0528200000000001</v>
      </c>
      <c r="G1640">
        <v>1.6503300000000001</v>
      </c>
      <c r="H1640">
        <v>1.904048</v>
      </c>
      <c r="I1640">
        <v>78.565029999999993</v>
      </c>
      <c r="J1640">
        <v>0.4613178</v>
      </c>
      <c r="K1640">
        <v>0.54178150000000003</v>
      </c>
      <c r="L1640" s="1">
        <v>0.59751030000000005</v>
      </c>
      <c r="M1640" s="1">
        <v>0.65323920000000002</v>
      </c>
      <c r="N1640">
        <v>0.73370279999999999</v>
      </c>
      <c r="O1640">
        <v>0.71503539999999999</v>
      </c>
      <c r="P1640">
        <v>0.79549899999999996</v>
      </c>
      <c r="Q1640">
        <v>0.85122790000000004</v>
      </c>
      <c r="R1640">
        <v>0.90695669999999995</v>
      </c>
      <c r="S1640">
        <v>0.98742039999999998</v>
      </c>
    </row>
    <row r="1641" spans="1:19">
      <c r="A1641" s="12">
        <v>41165</v>
      </c>
      <c r="B1641" s="14">
        <v>17</v>
      </c>
      <c r="C1641" t="s">
        <v>54</v>
      </c>
      <c r="D1641" t="s">
        <v>57</v>
      </c>
      <c r="E1641" t="str">
        <f t="shared" si="25"/>
        <v>4116517Average Per Premise50% Cycling</v>
      </c>
      <c r="F1641">
        <v>1.72279</v>
      </c>
      <c r="G1641">
        <v>2.0572469999999998</v>
      </c>
      <c r="H1641">
        <v>2.0602640000000001</v>
      </c>
      <c r="I1641">
        <v>79.716920000000002</v>
      </c>
      <c r="J1641">
        <v>0.1640875</v>
      </c>
      <c r="K1641">
        <v>0.26474320000000001</v>
      </c>
      <c r="L1641" s="1">
        <v>0.334457</v>
      </c>
      <c r="M1641" s="1">
        <v>0.4041709</v>
      </c>
      <c r="N1641">
        <v>0.50482649999999996</v>
      </c>
      <c r="O1641">
        <v>0.16710420000000001</v>
      </c>
      <c r="P1641">
        <v>0.2677599</v>
      </c>
      <c r="Q1641">
        <v>0.33747379999999999</v>
      </c>
      <c r="R1641">
        <v>0.40718759999999998</v>
      </c>
      <c r="S1641">
        <v>0.5078433</v>
      </c>
    </row>
    <row r="1642" spans="1:19">
      <c r="A1642" s="12">
        <v>41165</v>
      </c>
      <c r="B1642" s="14">
        <v>17</v>
      </c>
      <c r="C1642" t="s">
        <v>54</v>
      </c>
      <c r="D1642" t="s">
        <v>52</v>
      </c>
      <c r="E1642" t="str">
        <f t="shared" si="25"/>
        <v>4116517Average Per PremiseAll</v>
      </c>
      <c r="F1642">
        <v>1.3677060000000001</v>
      </c>
      <c r="G1642">
        <v>1.8415809999999999</v>
      </c>
      <c r="H1642">
        <v>1.9774689999999999</v>
      </c>
      <c r="I1642">
        <v>79.10642</v>
      </c>
      <c r="J1642">
        <v>0.32161960000000001</v>
      </c>
      <c r="K1642">
        <v>0.41157349999999998</v>
      </c>
      <c r="L1642" s="1">
        <v>0.4738753</v>
      </c>
      <c r="M1642" s="1">
        <v>0.53617709999999996</v>
      </c>
      <c r="N1642">
        <v>0.62613099999999999</v>
      </c>
      <c r="O1642">
        <v>0.45750770000000002</v>
      </c>
      <c r="P1642">
        <v>0.54746170000000005</v>
      </c>
      <c r="Q1642">
        <v>0.60976339999999996</v>
      </c>
      <c r="R1642">
        <v>0.67206520000000003</v>
      </c>
      <c r="S1642">
        <v>0.76201909999999995</v>
      </c>
    </row>
    <row r="1643" spans="1:19">
      <c r="A1643" s="12">
        <v>41165</v>
      </c>
      <c r="B1643" s="14">
        <v>17</v>
      </c>
      <c r="C1643" t="s">
        <v>56</v>
      </c>
      <c r="D1643" t="s">
        <v>58</v>
      </c>
      <c r="E1643" t="str">
        <f t="shared" si="25"/>
        <v>4116517Average Per Ton100% Cycling</v>
      </c>
      <c r="F1643">
        <v>0.24595800000000001</v>
      </c>
      <c r="G1643">
        <v>0.38554729999999998</v>
      </c>
      <c r="H1643">
        <v>0.4448204</v>
      </c>
      <c r="I1643">
        <v>78.565029999999993</v>
      </c>
      <c r="J1643">
        <v>3.3968000000000002E-3</v>
      </c>
      <c r="K1643">
        <v>8.3860400000000002E-2</v>
      </c>
      <c r="L1643" s="1">
        <v>0.1395893</v>
      </c>
      <c r="M1643" s="1">
        <v>0.1953182</v>
      </c>
      <c r="N1643">
        <v>0.27578180000000002</v>
      </c>
      <c r="O1643">
        <v>6.2669900000000001E-2</v>
      </c>
      <c r="P1643">
        <v>0.1431335</v>
      </c>
      <c r="Q1643">
        <v>0.19886239999999999</v>
      </c>
      <c r="R1643">
        <v>0.25459130000000002</v>
      </c>
      <c r="S1643">
        <v>0.33505489999999999</v>
      </c>
    </row>
    <row r="1644" spans="1:19">
      <c r="A1644" s="12">
        <v>41165</v>
      </c>
      <c r="B1644" s="14">
        <v>17</v>
      </c>
      <c r="C1644" t="s">
        <v>56</v>
      </c>
      <c r="D1644" t="s">
        <v>57</v>
      </c>
      <c r="E1644" t="str">
        <f t="shared" si="25"/>
        <v>4116517Average Per Ton50% Cycling</v>
      </c>
      <c r="F1644">
        <v>0.42612519999999998</v>
      </c>
      <c r="G1644">
        <v>0.50885179999999997</v>
      </c>
      <c r="H1644">
        <v>0.509598</v>
      </c>
      <c r="I1644">
        <v>79.716920000000002</v>
      </c>
      <c r="J1644">
        <v>-8.7642899999999996E-2</v>
      </c>
      <c r="K1644">
        <v>1.30128E-2</v>
      </c>
      <c r="L1644" s="1">
        <v>8.2726599999999997E-2</v>
      </c>
      <c r="M1644" s="1">
        <v>0.1524404</v>
      </c>
      <c r="N1644">
        <v>0.25309609999999999</v>
      </c>
      <c r="O1644">
        <v>-8.6896699999999993E-2</v>
      </c>
      <c r="P1644">
        <v>1.3759E-2</v>
      </c>
      <c r="Q1644">
        <v>8.34728E-2</v>
      </c>
      <c r="R1644">
        <v>0.15318660000000001</v>
      </c>
      <c r="S1644">
        <v>0.25384230000000002</v>
      </c>
    </row>
    <row r="1645" spans="1:19">
      <c r="A1645" s="12">
        <v>41165</v>
      </c>
      <c r="B1645" s="14">
        <v>17</v>
      </c>
      <c r="C1645" t="s">
        <v>56</v>
      </c>
      <c r="D1645" t="s">
        <v>52</v>
      </c>
      <c r="E1645" t="str">
        <f t="shared" si="25"/>
        <v>4116517Average Per TonAll</v>
      </c>
      <c r="F1645">
        <v>0.3306366</v>
      </c>
      <c r="G1645">
        <v>0.44350040000000002</v>
      </c>
      <c r="H1645">
        <v>0.47526580000000002</v>
      </c>
      <c r="I1645">
        <v>79.10642</v>
      </c>
      <c r="J1645">
        <v>-3.9391900000000001E-2</v>
      </c>
      <c r="K1645">
        <v>5.0562000000000003E-2</v>
      </c>
      <c r="L1645" s="1">
        <v>0.1128638</v>
      </c>
      <c r="M1645" s="1">
        <v>0.17516570000000001</v>
      </c>
      <c r="N1645">
        <v>0.26511960000000001</v>
      </c>
      <c r="O1645">
        <v>-7.6264000000000002E-3</v>
      </c>
      <c r="P1645">
        <v>8.2327499999999998E-2</v>
      </c>
      <c r="Q1645">
        <v>0.14462929999999999</v>
      </c>
      <c r="R1645">
        <v>0.20693110000000001</v>
      </c>
      <c r="S1645">
        <v>0.29688500000000001</v>
      </c>
    </row>
    <row r="1646" spans="1:19">
      <c r="A1646" s="12">
        <v>41165</v>
      </c>
      <c r="B1646" s="14">
        <v>18</v>
      </c>
      <c r="C1646" t="s">
        <v>63</v>
      </c>
      <c r="D1646" t="s">
        <v>58</v>
      </c>
      <c r="E1646" t="str">
        <f t="shared" si="25"/>
        <v>4116518Aggregate100% Cycling</v>
      </c>
      <c r="F1646">
        <v>14.193759999999999</v>
      </c>
      <c r="G1646">
        <v>20.701360000000001</v>
      </c>
      <c r="H1646">
        <v>23.883939999999999</v>
      </c>
      <c r="I1646">
        <v>76.739810000000006</v>
      </c>
      <c r="J1646">
        <v>4.8471130000000002</v>
      </c>
      <c r="K1646">
        <v>5.8281409999999996</v>
      </c>
      <c r="L1646" s="1">
        <v>6.5075979999999998</v>
      </c>
      <c r="M1646" s="1">
        <v>7.187055</v>
      </c>
      <c r="N1646">
        <v>8.1680829999999993</v>
      </c>
      <c r="O1646">
        <v>8.0296869999999991</v>
      </c>
      <c r="P1646">
        <v>9.0107149999999994</v>
      </c>
      <c r="Q1646">
        <v>9.6901720000000005</v>
      </c>
      <c r="R1646">
        <v>10.369630000000001</v>
      </c>
      <c r="S1646">
        <v>11.35066</v>
      </c>
    </row>
    <row r="1647" spans="1:19">
      <c r="A1647" s="12">
        <v>41165</v>
      </c>
      <c r="B1647" s="14">
        <v>18</v>
      </c>
      <c r="C1647" t="s">
        <v>63</v>
      </c>
      <c r="D1647" t="s">
        <v>57</v>
      </c>
      <c r="E1647" t="str">
        <f t="shared" si="25"/>
        <v>4116518Aggregate50% Cycling</v>
      </c>
      <c r="F1647">
        <v>19.070060000000002</v>
      </c>
      <c r="G1647">
        <v>22.392099999999999</v>
      </c>
      <c r="H1647">
        <v>22.424939999999999</v>
      </c>
      <c r="I1647">
        <v>77.82978</v>
      </c>
      <c r="J1647">
        <v>1.5095460000000001</v>
      </c>
      <c r="K1647">
        <v>2.580387</v>
      </c>
      <c r="L1647" s="1">
        <v>3.3220480000000001</v>
      </c>
      <c r="M1647" s="1">
        <v>4.0637090000000002</v>
      </c>
      <c r="N1647">
        <v>5.1345499999999999</v>
      </c>
      <c r="O1647">
        <v>1.5423819999999999</v>
      </c>
      <c r="P1647">
        <v>2.6132230000000001</v>
      </c>
      <c r="Q1647">
        <v>3.3548840000000002</v>
      </c>
      <c r="R1647">
        <v>4.0965449999999999</v>
      </c>
      <c r="S1647">
        <v>5.1673859999999996</v>
      </c>
    </row>
    <row r="1648" spans="1:19">
      <c r="A1648" s="12">
        <v>41165</v>
      </c>
      <c r="B1648" s="14">
        <v>18</v>
      </c>
      <c r="C1648" t="s">
        <v>63</v>
      </c>
      <c r="D1648" t="s">
        <v>52</v>
      </c>
      <c r="E1648" t="str">
        <f t="shared" si="25"/>
        <v>4116518AggregateAll</v>
      </c>
      <c r="F1648">
        <v>33.325389999999999</v>
      </c>
      <c r="G1648">
        <v>43.133429999999997</v>
      </c>
      <c r="H1648">
        <v>46.323639999999997</v>
      </c>
      <c r="I1648">
        <v>77.252099999999999</v>
      </c>
      <c r="J1648">
        <v>6.3316949999999999</v>
      </c>
      <c r="K1648">
        <v>8.3855470000000008</v>
      </c>
      <c r="L1648" s="1">
        <v>9.8080390000000008</v>
      </c>
      <c r="M1648" s="1">
        <v>11.23053</v>
      </c>
      <c r="N1648">
        <v>13.284380000000001</v>
      </c>
      <c r="O1648">
        <v>9.5219050000000003</v>
      </c>
      <c r="P1648">
        <v>11.575760000000001</v>
      </c>
      <c r="Q1648">
        <v>12.998250000000001</v>
      </c>
      <c r="R1648">
        <v>14.42074</v>
      </c>
      <c r="S1648">
        <v>16.474589999999999</v>
      </c>
    </row>
    <row r="1649" spans="1:19">
      <c r="A1649" s="12">
        <v>41165</v>
      </c>
      <c r="B1649" s="14">
        <v>18</v>
      </c>
      <c r="C1649" t="s">
        <v>55</v>
      </c>
      <c r="D1649" t="s">
        <v>58</v>
      </c>
      <c r="E1649" t="str">
        <f t="shared" si="25"/>
        <v>4116518Average Per Device100% Cycling</v>
      </c>
      <c r="F1649">
        <v>0.97886329999999999</v>
      </c>
      <c r="G1649">
        <v>1.4276549999999999</v>
      </c>
      <c r="H1649">
        <v>1.6471389999999999</v>
      </c>
      <c r="I1649">
        <v>76.739810000000006</v>
      </c>
      <c r="J1649">
        <v>0.31324220000000003</v>
      </c>
      <c r="K1649">
        <v>0.39332620000000001</v>
      </c>
      <c r="L1649" s="1">
        <v>0.44879200000000002</v>
      </c>
      <c r="M1649" s="1">
        <v>0.50425790000000004</v>
      </c>
      <c r="N1649">
        <v>0.58434189999999997</v>
      </c>
      <c r="O1649">
        <v>0.53272629999999999</v>
      </c>
      <c r="P1649">
        <v>0.61281030000000003</v>
      </c>
      <c r="Q1649">
        <v>0.66827610000000004</v>
      </c>
      <c r="R1649">
        <v>0.723742</v>
      </c>
      <c r="S1649">
        <v>0.80382600000000004</v>
      </c>
    </row>
    <row r="1650" spans="1:19">
      <c r="A1650" s="12">
        <v>41165</v>
      </c>
      <c r="B1650" s="14">
        <v>18</v>
      </c>
      <c r="C1650" t="s">
        <v>55</v>
      </c>
      <c r="D1650" t="s">
        <v>57</v>
      </c>
      <c r="E1650" t="str">
        <f t="shared" si="25"/>
        <v>4116518Average Per Device50% Cycling</v>
      </c>
      <c r="F1650">
        <v>1.5333000000000001</v>
      </c>
      <c r="G1650">
        <v>1.8004039999999999</v>
      </c>
      <c r="H1650">
        <v>1.803045</v>
      </c>
      <c r="I1650">
        <v>77.82978</v>
      </c>
      <c r="J1650">
        <v>9.7362699999999996E-2</v>
      </c>
      <c r="K1650">
        <v>0.1976475</v>
      </c>
      <c r="L1650" s="1">
        <v>0.26710440000000002</v>
      </c>
      <c r="M1650" s="1">
        <v>0.33656130000000001</v>
      </c>
      <c r="N1650">
        <v>0.43684610000000001</v>
      </c>
      <c r="O1650">
        <v>0.10000290000000001</v>
      </c>
      <c r="P1650">
        <v>0.20028770000000001</v>
      </c>
      <c r="Q1650">
        <v>0.2697446</v>
      </c>
      <c r="R1650">
        <v>0.33920159999999999</v>
      </c>
      <c r="S1650">
        <v>0.4394864</v>
      </c>
    </row>
    <row r="1651" spans="1:19">
      <c r="A1651" s="12">
        <v>41165</v>
      </c>
      <c r="B1651" s="14">
        <v>18</v>
      </c>
      <c r="C1651" t="s">
        <v>55</v>
      </c>
      <c r="D1651" t="s">
        <v>52</v>
      </c>
      <c r="E1651" t="str">
        <f t="shared" si="25"/>
        <v>4116518Average Per DeviceAll</v>
      </c>
      <c r="F1651">
        <v>1.239449</v>
      </c>
      <c r="G1651">
        <v>1.6028469999999999</v>
      </c>
      <c r="H1651">
        <v>1.720415</v>
      </c>
      <c r="I1651">
        <v>77.252099999999999</v>
      </c>
      <c r="J1651">
        <v>0.21177879999999999</v>
      </c>
      <c r="K1651">
        <v>0.30135719999999999</v>
      </c>
      <c r="L1651" s="1">
        <v>0.36339880000000002</v>
      </c>
      <c r="M1651" s="1">
        <v>0.4254405</v>
      </c>
      <c r="N1651">
        <v>0.51501889999999995</v>
      </c>
      <c r="O1651">
        <v>0.32934629999999998</v>
      </c>
      <c r="P1651">
        <v>0.41892469999999998</v>
      </c>
      <c r="Q1651">
        <v>0.48096630000000001</v>
      </c>
      <c r="R1651">
        <v>0.54300800000000005</v>
      </c>
      <c r="S1651">
        <v>0.63258639999999999</v>
      </c>
    </row>
    <row r="1652" spans="1:19">
      <c r="A1652" s="12">
        <v>41165</v>
      </c>
      <c r="B1652" s="14">
        <v>18</v>
      </c>
      <c r="C1652" t="s">
        <v>54</v>
      </c>
      <c r="D1652" t="s">
        <v>58</v>
      </c>
      <c r="E1652" t="str">
        <f t="shared" si="25"/>
        <v>4116518Average Per Premise100% Cycling</v>
      </c>
      <c r="F1652">
        <v>1.1586749999999999</v>
      </c>
      <c r="G1652">
        <v>1.689907</v>
      </c>
      <c r="H1652">
        <v>1.9497089999999999</v>
      </c>
      <c r="I1652">
        <v>76.739810000000006</v>
      </c>
      <c r="J1652">
        <v>0.3956827</v>
      </c>
      <c r="K1652">
        <v>0.47576659999999998</v>
      </c>
      <c r="L1652" s="1">
        <v>0.5312325</v>
      </c>
      <c r="M1652" s="1">
        <v>0.58669839999999995</v>
      </c>
      <c r="N1652">
        <v>0.66678230000000005</v>
      </c>
      <c r="O1652">
        <v>0.65548459999999997</v>
      </c>
      <c r="P1652">
        <v>0.73556860000000002</v>
      </c>
      <c r="Q1652">
        <v>0.79103449999999997</v>
      </c>
      <c r="R1652">
        <v>0.84650029999999998</v>
      </c>
      <c r="S1652">
        <v>0.92658430000000003</v>
      </c>
    </row>
    <row r="1653" spans="1:19">
      <c r="A1653" s="12">
        <v>41165</v>
      </c>
      <c r="B1653" s="14">
        <v>18</v>
      </c>
      <c r="C1653" t="s">
        <v>54</v>
      </c>
      <c r="D1653" t="s">
        <v>57</v>
      </c>
      <c r="E1653" t="str">
        <f t="shared" si="25"/>
        <v>4116518Average Per Premise50% Cycling</v>
      </c>
      <c r="F1653">
        <v>1.78592</v>
      </c>
      <c r="G1653">
        <v>2.097032</v>
      </c>
      <c r="H1653">
        <v>2.1001069999999999</v>
      </c>
      <c r="I1653">
        <v>77.82978</v>
      </c>
      <c r="J1653">
        <v>0.14136969999999999</v>
      </c>
      <c r="K1653">
        <v>0.24165449999999999</v>
      </c>
      <c r="L1653" s="1">
        <v>0.31111149999999999</v>
      </c>
      <c r="M1653" s="1">
        <v>0.38056839999999997</v>
      </c>
      <c r="N1653">
        <v>0.48085319999999998</v>
      </c>
      <c r="O1653">
        <v>0.14444480000000001</v>
      </c>
      <c r="P1653">
        <v>0.24472959999999999</v>
      </c>
      <c r="Q1653">
        <v>0.31418659999999998</v>
      </c>
      <c r="R1653">
        <v>0.38364350000000003</v>
      </c>
      <c r="S1653">
        <v>0.48392829999999998</v>
      </c>
    </row>
    <row r="1654" spans="1:19">
      <c r="A1654" s="12">
        <v>41165</v>
      </c>
      <c r="B1654" s="14">
        <v>18</v>
      </c>
      <c r="C1654" t="s">
        <v>54</v>
      </c>
      <c r="D1654" t="s">
        <v>52</v>
      </c>
      <c r="E1654" t="str">
        <f t="shared" si="25"/>
        <v>4116518Average Per PremiseAll</v>
      </c>
      <c r="F1654">
        <v>1.4534800000000001</v>
      </c>
      <c r="G1654">
        <v>1.881256</v>
      </c>
      <c r="H1654">
        <v>2.0203959999999999</v>
      </c>
      <c r="I1654">
        <v>77.252099999999999</v>
      </c>
      <c r="J1654">
        <v>0.2761556</v>
      </c>
      <c r="K1654">
        <v>0.3657339</v>
      </c>
      <c r="L1654" s="1">
        <v>0.42777559999999998</v>
      </c>
      <c r="M1654" s="1">
        <v>0.48981730000000001</v>
      </c>
      <c r="N1654">
        <v>0.57939560000000001</v>
      </c>
      <c r="O1654">
        <v>0.4152959</v>
      </c>
      <c r="P1654">
        <v>0.5048743</v>
      </c>
      <c r="Q1654">
        <v>0.56691590000000003</v>
      </c>
      <c r="R1654">
        <v>0.62895760000000001</v>
      </c>
      <c r="S1654">
        <v>0.71853599999999995</v>
      </c>
    </row>
    <row r="1655" spans="1:19">
      <c r="A1655" s="12">
        <v>41165</v>
      </c>
      <c r="B1655" s="14">
        <v>18</v>
      </c>
      <c r="C1655" t="s">
        <v>56</v>
      </c>
      <c r="D1655" t="s">
        <v>58</v>
      </c>
      <c r="E1655" t="str">
        <f t="shared" si="25"/>
        <v>4116518Average Per Ton100% Cycling</v>
      </c>
      <c r="F1655">
        <v>0.27068759999999997</v>
      </c>
      <c r="G1655">
        <v>0.39479320000000001</v>
      </c>
      <c r="H1655">
        <v>0.45548759999999999</v>
      </c>
      <c r="I1655">
        <v>76.739810000000006</v>
      </c>
      <c r="J1655">
        <v>-1.14442E-2</v>
      </c>
      <c r="K1655">
        <v>6.8639699999999998E-2</v>
      </c>
      <c r="L1655" s="1">
        <v>0.1241056</v>
      </c>
      <c r="M1655" s="1">
        <v>0.1795715</v>
      </c>
      <c r="N1655">
        <v>0.25965539999999998</v>
      </c>
      <c r="O1655">
        <v>4.9250299999999997E-2</v>
      </c>
      <c r="P1655">
        <v>0.12933420000000001</v>
      </c>
      <c r="Q1655">
        <v>0.18480009999999999</v>
      </c>
      <c r="R1655">
        <v>0.24026600000000001</v>
      </c>
      <c r="S1655">
        <v>0.32034990000000002</v>
      </c>
    </row>
    <row r="1656" spans="1:19">
      <c r="A1656" s="12">
        <v>41165</v>
      </c>
      <c r="B1656" s="14">
        <v>18</v>
      </c>
      <c r="C1656" t="s">
        <v>56</v>
      </c>
      <c r="D1656" t="s">
        <v>57</v>
      </c>
      <c r="E1656" t="str">
        <f t="shared" si="25"/>
        <v>4116518Average Per Ton50% Cycling</v>
      </c>
      <c r="F1656">
        <v>0.44174020000000003</v>
      </c>
      <c r="G1656">
        <v>0.5186923</v>
      </c>
      <c r="H1656">
        <v>0.51945300000000005</v>
      </c>
      <c r="I1656">
        <v>77.82978</v>
      </c>
      <c r="J1656">
        <v>-9.27896E-2</v>
      </c>
      <c r="K1656">
        <v>7.4951999999999996E-3</v>
      </c>
      <c r="L1656" s="1">
        <v>7.6952099999999996E-2</v>
      </c>
      <c r="M1656" s="1">
        <v>0.14640909999999999</v>
      </c>
      <c r="N1656">
        <v>0.24669389999999999</v>
      </c>
      <c r="O1656">
        <v>-9.2028899999999997E-2</v>
      </c>
      <c r="P1656">
        <v>8.2559E-3</v>
      </c>
      <c r="Q1656">
        <v>7.7712799999999999E-2</v>
      </c>
      <c r="R1656">
        <v>0.14716969999999999</v>
      </c>
      <c r="S1656">
        <v>0.24745449999999999</v>
      </c>
    </row>
    <row r="1657" spans="1:19">
      <c r="A1657" s="12">
        <v>41165</v>
      </c>
      <c r="B1657" s="14">
        <v>18</v>
      </c>
      <c r="C1657" t="s">
        <v>56</v>
      </c>
      <c r="D1657" t="s">
        <v>52</v>
      </c>
      <c r="E1657" t="str">
        <f t="shared" si="25"/>
        <v>4116518Average Per TonAll</v>
      </c>
      <c r="F1657">
        <v>0.35108230000000001</v>
      </c>
      <c r="G1657">
        <v>0.45302579999999998</v>
      </c>
      <c r="H1657">
        <v>0.48555140000000002</v>
      </c>
      <c r="I1657">
        <v>77.252099999999999</v>
      </c>
      <c r="J1657">
        <v>-4.9676499999999998E-2</v>
      </c>
      <c r="K1657">
        <v>3.9901800000000001E-2</v>
      </c>
      <c r="L1657" s="1">
        <v>0.10194350000000001</v>
      </c>
      <c r="M1657" s="1">
        <v>0.16398509999999999</v>
      </c>
      <c r="N1657">
        <v>0.2535635</v>
      </c>
      <c r="O1657">
        <v>-1.7151E-2</v>
      </c>
      <c r="P1657">
        <v>7.2427400000000003E-2</v>
      </c>
      <c r="Q1657">
        <v>0.13446910000000001</v>
      </c>
      <c r="R1657">
        <v>0.19651070000000001</v>
      </c>
      <c r="S1657">
        <v>0.28608909999999999</v>
      </c>
    </row>
    <row r="1658" spans="1:19">
      <c r="A1658" s="12">
        <v>41165</v>
      </c>
      <c r="B1658" s="14">
        <v>19</v>
      </c>
      <c r="C1658" t="s">
        <v>63</v>
      </c>
      <c r="D1658" t="s">
        <v>58</v>
      </c>
      <c r="E1658" t="str">
        <f t="shared" si="25"/>
        <v>4116519Aggregate100% Cycling</v>
      </c>
      <c r="F1658">
        <v>21.967860000000002</v>
      </c>
      <c r="G1658">
        <v>20.88523</v>
      </c>
      <c r="H1658">
        <v>24.096070000000001</v>
      </c>
      <c r="I1658">
        <v>72.914990000000003</v>
      </c>
      <c r="J1658">
        <v>-2.9543379999999999</v>
      </c>
      <c r="K1658">
        <v>-1.8485180000000001</v>
      </c>
      <c r="L1658" s="1">
        <v>-1.08263</v>
      </c>
      <c r="M1658" s="1">
        <v>-0.31674219999999997</v>
      </c>
      <c r="N1658">
        <v>0.7890781</v>
      </c>
      <c r="O1658">
        <v>0.2565036</v>
      </c>
      <c r="P1658">
        <v>1.3623240000000001</v>
      </c>
      <c r="Q1658">
        <v>2.128212</v>
      </c>
      <c r="R1658">
        <v>2.8940990000000002</v>
      </c>
      <c r="S1658">
        <v>3.9999199999999999</v>
      </c>
    </row>
    <row r="1659" spans="1:19">
      <c r="A1659" s="12">
        <v>41165</v>
      </c>
      <c r="B1659" s="14">
        <v>19</v>
      </c>
      <c r="C1659" t="s">
        <v>63</v>
      </c>
      <c r="D1659" t="s">
        <v>57</v>
      </c>
      <c r="E1659" t="str">
        <f t="shared" si="25"/>
        <v>4116519Aggregate50% Cycling</v>
      </c>
      <c r="F1659">
        <v>26.208469999999998</v>
      </c>
      <c r="G1659">
        <v>20.790790000000001</v>
      </c>
      <c r="H1659">
        <v>20.821280000000002</v>
      </c>
      <c r="I1659">
        <v>73.237099999999998</v>
      </c>
      <c r="J1659">
        <v>-7.4755159999999998</v>
      </c>
      <c r="K1659">
        <v>-6.259728</v>
      </c>
      <c r="L1659" s="1">
        <v>-5.4176760000000002</v>
      </c>
      <c r="M1659" s="1">
        <v>-4.5756249999999996</v>
      </c>
      <c r="N1659">
        <v>-3.3598370000000002</v>
      </c>
      <c r="O1659">
        <v>-7.4450289999999999</v>
      </c>
      <c r="P1659">
        <v>-6.2292399999999999</v>
      </c>
      <c r="Q1659">
        <v>-5.3871890000000002</v>
      </c>
      <c r="R1659">
        <v>-4.5451370000000004</v>
      </c>
      <c r="S1659">
        <v>-3.3293490000000001</v>
      </c>
    </row>
    <row r="1660" spans="1:19">
      <c r="A1660" s="12">
        <v>41165</v>
      </c>
      <c r="B1660" s="14">
        <v>19</v>
      </c>
      <c r="C1660" t="s">
        <v>63</v>
      </c>
      <c r="D1660" t="s">
        <v>52</v>
      </c>
      <c r="E1660" t="str">
        <f t="shared" si="25"/>
        <v>4116519AggregateAll</v>
      </c>
      <c r="F1660">
        <v>48.241219999999998</v>
      </c>
      <c r="G1660">
        <v>41.69979</v>
      </c>
      <c r="H1660">
        <v>44.915669999999999</v>
      </c>
      <c r="I1660">
        <v>73.066379999999995</v>
      </c>
      <c r="J1660">
        <v>-10.4749</v>
      </c>
      <c r="K1660">
        <v>-8.1509769999999993</v>
      </c>
      <c r="L1660" s="1">
        <v>-6.5414339999999997</v>
      </c>
      <c r="M1660" s="1">
        <v>-4.9318920000000004</v>
      </c>
      <c r="N1660">
        <v>-2.6079669999999999</v>
      </c>
      <c r="O1660">
        <v>-7.2590209999999997</v>
      </c>
      <c r="P1660">
        <v>-4.9350969999999998</v>
      </c>
      <c r="Q1660">
        <v>-3.3255530000000002</v>
      </c>
      <c r="R1660">
        <v>-1.716011</v>
      </c>
      <c r="S1660">
        <v>0.6079135</v>
      </c>
    </row>
    <row r="1661" spans="1:19">
      <c r="A1661" s="12">
        <v>41165</v>
      </c>
      <c r="B1661" s="14">
        <v>19</v>
      </c>
      <c r="C1661" t="s">
        <v>55</v>
      </c>
      <c r="D1661" t="s">
        <v>58</v>
      </c>
      <c r="E1661" t="str">
        <f t="shared" si="25"/>
        <v>4116519Average Per Device100% Cycling</v>
      </c>
      <c r="F1661">
        <v>1.514999</v>
      </c>
      <c r="G1661">
        <v>1.4403360000000001</v>
      </c>
      <c r="H1661">
        <v>1.6617690000000001</v>
      </c>
      <c r="I1661">
        <v>72.914990000000003</v>
      </c>
      <c r="J1661">
        <v>-0.2274554</v>
      </c>
      <c r="K1661">
        <v>-0.13718440000000001</v>
      </c>
      <c r="L1661" s="1">
        <v>-7.4662900000000004E-2</v>
      </c>
      <c r="M1661" s="1">
        <v>-1.21415E-2</v>
      </c>
      <c r="N1661">
        <v>7.8129599999999993E-2</v>
      </c>
      <c r="O1661">
        <v>-6.0219000000000002E-3</v>
      </c>
      <c r="P1661">
        <v>8.4249099999999993E-2</v>
      </c>
      <c r="Q1661">
        <v>0.1467706</v>
      </c>
      <c r="R1661">
        <v>0.20929200000000001</v>
      </c>
      <c r="S1661">
        <v>0.29956310000000003</v>
      </c>
    </row>
    <row r="1662" spans="1:19">
      <c r="A1662" s="12">
        <v>41165</v>
      </c>
      <c r="B1662" s="14">
        <v>19</v>
      </c>
      <c r="C1662" t="s">
        <v>55</v>
      </c>
      <c r="D1662" t="s">
        <v>57</v>
      </c>
      <c r="E1662" t="str">
        <f t="shared" si="25"/>
        <v>4116519Average Per Device50% Cycling</v>
      </c>
      <c r="F1662">
        <v>2.1072540000000002</v>
      </c>
      <c r="G1662">
        <v>1.6716530000000001</v>
      </c>
      <c r="H1662">
        <v>1.674104</v>
      </c>
      <c r="I1662">
        <v>73.237099999999998</v>
      </c>
      <c r="J1662">
        <v>-0.62831809999999999</v>
      </c>
      <c r="K1662">
        <v>-0.514459</v>
      </c>
      <c r="L1662" s="1">
        <v>-0.4356004</v>
      </c>
      <c r="M1662" s="1">
        <v>-0.3567419</v>
      </c>
      <c r="N1662">
        <v>-0.24288270000000001</v>
      </c>
      <c r="O1662">
        <v>-0.62586679999999995</v>
      </c>
      <c r="P1662">
        <v>-0.51200769999999995</v>
      </c>
      <c r="Q1662">
        <v>-0.43314910000000001</v>
      </c>
      <c r="R1662">
        <v>-0.35429060000000001</v>
      </c>
      <c r="S1662">
        <v>-0.24043139999999999</v>
      </c>
    </row>
    <row r="1663" spans="1:19">
      <c r="A1663" s="12">
        <v>41165</v>
      </c>
      <c r="B1663" s="14">
        <v>19</v>
      </c>
      <c r="C1663" t="s">
        <v>55</v>
      </c>
      <c r="D1663" t="s">
        <v>52</v>
      </c>
      <c r="E1663" t="str">
        <f t="shared" si="25"/>
        <v>4116519Average Per DeviceAll</v>
      </c>
      <c r="F1663">
        <v>1.793358</v>
      </c>
      <c r="G1663">
        <v>1.5490550000000001</v>
      </c>
      <c r="H1663">
        <v>1.667567</v>
      </c>
      <c r="I1663">
        <v>73.066379999999995</v>
      </c>
      <c r="J1663">
        <v>-0.41586089999999998</v>
      </c>
      <c r="K1663">
        <v>-0.31450339999999999</v>
      </c>
      <c r="L1663" s="1">
        <v>-0.24430350000000001</v>
      </c>
      <c r="M1663" s="1">
        <v>-0.1741037</v>
      </c>
      <c r="N1663">
        <v>-7.2746199999999997E-2</v>
      </c>
      <c r="O1663">
        <v>-0.29734899999999997</v>
      </c>
      <c r="P1663">
        <v>-0.19599150000000001</v>
      </c>
      <c r="Q1663">
        <v>-0.12579170000000001</v>
      </c>
      <c r="R1663">
        <v>-5.5591799999999997E-2</v>
      </c>
      <c r="S1663">
        <v>4.5765699999999999E-2</v>
      </c>
    </row>
    <row r="1664" spans="1:19">
      <c r="A1664" s="12">
        <v>41165</v>
      </c>
      <c r="B1664" s="14">
        <v>19</v>
      </c>
      <c r="C1664" t="s">
        <v>54</v>
      </c>
      <c r="D1664" t="s">
        <v>58</v>
      </c>
      <c r="E1664" t="str">
        <f t="shared" si="25"/>
        <v>4116519Average Per Premise100% Cycling</v>
      </c>
      <c r="F1664">
        <v>1.7932950000000001</v>
      </c>
      <c r="G1664">
        <v>1.704917</v>
      </c>
      <c r="H1664">
        <v>1.9670259999999999</v>
      </c>
      <c r="I1664">
        <v>72.914990000000003</v>
      </c>
      <c r="J1664">
        <v>-0.24117050000000001</v>
      </c>
      <c r="K1664">
        <v>-0.15089939999999999</v>
      </c>
      <c r="L1664" s="1">
        <v>-8.8377999999999998E-2</v>
      </c>
      <c r="M1664" s="1">
        <v>-2.5856500000000001E-2</v>
      </c>
      <c r="N1664">
        <v>6.44145E-2</v>
      </c>
      <c r="O1664">
        <v>2.0939099999999999E-2</v>
      </c>
      <c r="P1664">
        <v>0.11121010000000001</v>
      </c>
      <c r="Q1664">
        <v>0.17373160000000001</v>
      </c>
      <c r="R1664">
        <v>0.23625299999999999</v>
      </c>
      <c r="S1664">
        <v>0.32652399999999998</v>
      </c>
    </row>
    <row r="1665" spans="1:19">
      <c r="A1665" s="12">
        <v>41165</v>
      </c>
      <c r="B1665" s="14">
        <v>19</v>
      </c>
      <c r="C1665" t="s">
        <v>54</v>
      </c>
      <c r="D1665" t="s">
        <v>57</v>
      </c>
      <c r="E1665" t="str">
        <f t="shared" si="25"/>
        <v>4116519Average Per Premise50% Cycling</v>
      </c>
      <c r="F1665">
        <v>2.4544359999999998</v>
      </c>
      <c r="G1665">
        <v>1.947068</v>
      </c>
      <c r="H1665">
        <v>1.9499230000000001</v>
      </c>
      <c r="I1665">
        <v>73.237099999999998</v>
      </c>
      <c r="J1665">
        <v>-0.70008579999999998</v>
      </c>
      <c r="K1665">
        <v>-0.58622660000000004</v>
      </c>
      <c r="L1665" s="1">
        <v>-0.50736809999999999</v>
      </c>
      <c r="M1665" s="1">
        <v>-0.42850959999999999</v>
      </c>
      <c r="N1665">
        <v>-0.3146504</v>
      </c>
      <c r="O1665">
        <v>-0.69723060000000003</v>
      </c>
      <c r="P1665">
        <v>-0.58337150000000004</v>
      </c>
      <c r="Q1665">
        <v>-0.50451290000000004</v>
      </c>
      <c r="R1665">
        <v>-0.42565439999999999</v>
      </c>
      <c r="S1665">
        <v>-0.31179519999999999</v>
      </c>
    </row>
    <row r="1666" spans="1:19">
      <c r="A1666" s="12">
        <v>41165</v>
      </c>
      <c r="B1666" s="14">
        <v>19</v>
      </c>
      <c r="C1666" t="s">
        <v>54</v>
      </c>
      <c r="D1666" t="s">
        <v>52</v>
      </c>
      <c r="E1666" t="str">
        <f t="shared" si="25"/>
        <v>4116519Average Per PremiseAll</v>
      </c>
      <c r="F1666">
        <v>2.104031</v>
      </c>
      <c r="G1666">
        <v>1.8187279999999999</v>
      </c>
      <c r="H1666">
        <v>1.958988</v>
      </c>
      <c r="I1666">
        <v>73.066379999999995</v>
      </c>
      <c r="J1666">
        <v>-0.45686070000000001</v>
      </c>
      <c r="K1666">
        <v>-0.35550320000000002</v>
      </c>
      <c r="L1666" s="1">
        <v>-0.28530329999999998</v>
      </c>
      <c r="M1666" s="1">
        <v>-0.2151034</v>
      </c>
      <c r="N1666">
        <v>-0.113746</v>
      </c>
      <c r="O1666">
        <v>-0.31660070000000001</v>
      </c>
      <c r="P1666">
        <v>-0.2152432</v>
      </c>
      <c r="Q1666">
        <v>-0.14504329999999999</v>
      </c>
      <c r="R1666">
        <v>-7.4843499999999993E-2</v>
      </c>
      <c r="S1666">
        <v>2.6513999999999999E-2</v>
      </c>
    </row>
    <row r="1667" spans="1:19">
      <c r="A1667" s="12">
        <v>41165</v>
      </c>
      <c r="B1667" s="14">
        <v>19</v>
      </c>
      <c r="C1667" t="s">
        <v>56</v>
      </c>
      <c r="D1667" t="s">
        <v>58</v>
      </c>
      <c r="E1667" t="str">
        <f t="shared" ref="E1667:E1730" si="26">CONCATENATE(A1667,B1667,C1667,D1667)</f>
        <v>4116519Average Per Ton100% Cycling</v>
      </c>
      <c r="F1667">
        <v>0.4189464</v>
      </c>
      <c r="G1667">
        <v>0.39829969999999998</v>
      </c>
      <c r="H1667">
        <v>0.45953319999999998</v>
      </c>
      <c r="I1667">
        <v>72.914990000000003</v>
      </c>
      <c r="J1667">
        <v>-0.17343919999999999</v>
      </c>
      <c r="K1667">
        <v>-8.3168099999999995E-2</v>
      </c>
      <c r="L1667" s="1">
        <v>-2.06467E-2</v>
      </c>
      <c r="M1667" s="1">
        <v>4.1874799999999997E-2</v>
      </c>
      <c r="N1667">
        <v>0.13214580000000001</v>
      </c>
      <c r="O1667">
        <v>-0.1122056</v>
      </c>
      <c r="P1667">
        <v>-2.1934599999999999E-2</v>
      </c>
      <c r="Q1667">
        <v>4.0586900000000002E-2</v>
      </c>
      <c r="R1667">
        <v>0.1031083</v>
      </c>
      <c r="S1667">
        <v>0.19337940000000001</v>
      </c>
    </row>
    <row r="1668" spans="1:19">
      <c r="A1668" s="12">
        <v>41165</v>
      </c>
      <c r="B1668" s="14">
        <v>19</v>
      </c>
      <c r="C1668" t="s">
        <v>56</v>
      </c>
      <c r="D1668" t="s">
        <v>57</v>
      </c>
      <c r="E1668" t="str">
        <f t="shared" si="26"/>
        <v>4116519Average Per Ton50% Cycling</v>
      </c>
      <c r="F1668">
        <v>0.60709480000000005</v>
      </c>
      <c r="G1668">
        <v>0.48159940000000001</v>
      </c>
      <c r="H1668">
        <v>0.4823056</v>
      </c>
      <c r="I1668">
        <v>73.237099999999998</v>
      </c>
      <c r="J1668">
        <v>-0.31821319999999997</v>
      </c>
      <c r="K1668">
        <v>-0.20435400000000001</v>
      </c>
      <c r="L1668" s="1">
        <v>-0.12549540000000001</v>
      </c>
      <c r="M1668" s="1">
        <v>-4.6636900000000002E-2</v>
      </c>
      <c r="N1668">
        <v>6.7222299999999999E-2</v>
      </c>
      <c r="O1668">
        <v>-0.31750689999999998</v>
      </c>
      <c r="P1668">
        <v>-0.20364769999999999</v>
      </c>
      <c r="Q1668">
        <v>-0.1247892</v>
      </c>
      <c r="R1668">
        <v>-4.5930699999999998E-2</v>
      </c>
      <c r="S1668">
        <v>6.7928500000000003E-2</v>
      </c>
    </row>
    <row r="1669" spans="1:19">
      <c r="A1669" s="12">
        <v>41165</v>
      </c>
      <c r="B1669" s="14">
        <v>19</v>
      </c>
      <c r="C1669" t="s">
        <v>56</v>
      </c>
      <c r="D1669" t="s">
        <v>52</v>
      </c>
      <c r="E1669" t="str">
        <f t="shared" si="26"/>
        <v>4116519Average Per TonAll</v>
      </c>
      <c r="F1669">
        <v>0.5073761</v>
      </c>
      <c r="G1669">
        <v>0.43745050000000002</v>
      </c>
      <c r="H1669">
        <v>0.4702363</v>
      </c>
      <c r="I1669">
        <v>73.066379999999995</v>
      </c>
      <c r="J1669">
        <v>-0.241483</v>
      </c>
      <c r="K1669">
        <v>-0.14012549999999999</v>
      </c>
      <c r="L1669" s="1">
        <v>-6.9925600000000004E-2</v>
      </c>
      <c r="M1669" s="1">
        <v>2.743E-4</v>
      </c>
      <c r="N1669">
        <v>0.10163179999999999</v>
      </c>
      <c r="O1669">
        <v>-0.2086972</v>
      </c>
      <c r="P1669">
        <v>-0.1073398</v>
      </c>
      <c r="Q1669">
        <v>-3.7139900000000003E-2</v>
      </c>
      <c r="R1669">
        <v>3.3059999999999999E-2</v>
      </c>
      <c r="S1669">
        <v>0.1344175</v>
      </c>
    </row>
    <row r="1670" spans="1:19">
      <c r="A1670" s="12">
        <v>41165</v>
      </c>
      <c r="B1670" s="14">
        <v>20</v>
      </c>
      <c r="C1670" t="s">
        <v>63</v>
      </c>
      <c r="D1670" t="s">
        <v>58</v>
      </c>
      <c r="E1670" t="str">
        <f t="shared" si="26"/>
        <v>4116520Aggregate100% Cycling</v>
      </c>
      <c r="F1670">
        <v>24.449919999999999</v>
      </c>
      <c r="G1670">
        <v>20.278099999999998</v>
      </c>
      <c r="H1670">
        <v>23.395610000000001</v>
      </c>
      <c r="I1670">
        <v>71.687809999999999</v>
      </c>
      <c r="J1670">
        <v>-6.0980049999999997</v>
      </c>
      <c r="K1670">
        <v>-4.9599960000000003</v>
      </c>
      <c r="L1670" s="1">
        <v>-4.1718140000000004</v>
      </c>
      <c r="M1670" s="1">
        <v>-3.383632</v>
      </c>
      <c r="N1670">
        <v>-2.2456230000000001</v>
      </c>
      <c r="O1670">
        <v>-2.980502</v>
      </c>
      <c r="P1670">
        <v>-1.8424929999999999</v>
      </c>
      <c r="Q1670">
        <v>-1.0543119999999999</v>
      </c>
      <c r="R1670">
        <v>-0.26612980000000003</v>
      </c>
      <c r="S1670">
        <v>0.87187950000000003</v>
      </c>
    </row>
    <row r="1671" spans="1:19">
      <c r="A1671" s="12">
        <v>41165</v>
      </c>
      <c r="B1671" s="14">
        <v>20</v>
      </c>
      <c r="C1671" t="s">
        <v>63</v>
      </c>
      <c r="D1671" t="s">
        <v>57</v>
      </c>
      <c r="E1671" t="str">
        <f t="shared" si="26"/>
        <v>4116520Aggregate50% Cycling</v>
      </c>
      <c r="F1671">
        <v>25.166090000000001</v>
      </c>
      <c r="G1671">
        <v>21.567039999999999</v>
      </c>
      <c r="H1671">
        <v>21.598669999999998</v>
      </c>
      <c r="I1671">
        <v>72.13185</v>
      </c>
      <c r="J1671">
        <v>-5.5256740000000004</v>
      </c>
      <c r="K1671">
        <v>-4.3874060000000004</v>
      </c>
      <c r="L1671" s="1">
        <v>-3.5990449999999998</v>
      </c>
      <c r="M1671" s="1">
        <v>-2.8106840000000002</v>
      </c>
      <c r="N1671">
        <v>-1.6724159999999999</v>
      </c>
      <c r="O1671">
        <v>-5.4940470000000001</v>
      </c>
      <c r="P1671">
        <v>-4.3557790000000001</v>
      </c>
      <c r="Q1671">
        <v>-3.567418</v>
      </c>
      <c r="R1671">
        <v>-2.7790569999999999</v>
      </c>
      <c r="S1671">
        <v>-1.6407890000000001</v>
      </c>
    </row>
    <row r="1672" spans="1:19">
      <c r="A1672" s="12">
        <v>41165</v>
      </c>
      <c r="B1672" s="14">
        <v>20</v>
      </c>
      <c r="C1672" t="s">
        <v>63</v>
      </c>
      <c r="D1672" t="s">
        <v>52</v>
      </c>
      <c r="E1672" t="str">
        <f t="shared" si="26"/>
        <v>4116520AggregateAll</v>
      </c>
      <c r="F1672">
        <v>49.651440000000001</v>
      </c>
      <c r="G1672">
        <v>41.880920000000003</v>
      </c>
      <c r="H1672">
        <v>45.005360000000003</v>
      </c>
      <c r="I1672">
        <v>71.896510000000006</v>
      </c>
      <c r="J1672">
        <v>-11.62561</v>
      </c>
      <c r="K1672">
        <v>-9.3479899999999994</v>
      </c>
      <c r="L1672" s="1">
        <v>-7.7705149999999996</v>
      </c>
      <c r="M1672" s="1">
        <v>-6.193041</v>
      </c>
      <c r="N1672">
        <v>-3.915419</v>
      </c>
      <c r="O1672">
        <v>-8.5011720000000004</v>
      </c>
      <c r="P1672">
        <v>-6.2235500000000004</v>
      </c>
      <c r="Q1672">
        <v>-4.6460759999999999</v>
      </c>
      <c r="R1672">
        <v>-3.0686019999999998</v>
      </c>
      <c r="S1672">
        <v>-0.79097899999999999</v>
      </c>
    </row>
    <row r="1673" spans="1:19">
      <c r="A1673" s="12">
        <v>41165</v>
      </c>
      <c r="B1673" s="14">
        <v>20</v>
      </c>
      <c r="C1673" t="s">
        <v>55</v>
      </c>
      <c r="D1673" t="s">
        <v>58</v>
      </c>
      <c r="E1673" t="str">
        <f t="shared" si="26"/>
        <v>4116520Average Per Device100% Cycling</v>
      </c>
      <c r="F1673">
        <v>1.686172</v>
      </c>
      <c r="G1673">
        <v>1.398466</v>
      </c>
      <c r="H1673">
        <v>1.613462</v>
      </c>
      <c r="I1673">
        <v>71.687809999999999</v>
      </c>
      <c r="J1673">
        <v>-0.44494630000000002</v>
      </c>
      <c r="K1673">
        <v>-0.35204760000000002</v>
      </c>
      <c r="L1673" s="1">
        <v>-0.28770630000000003</v>
      </c>
      <c r="M1673" s="1">
        <v>-0.22336490000000001</v>
      </c>
      <c r="N1673">
        <v>-0.1304662</v>
      </c>
      <c r="O1673">
        <v>-0.22994990000000001</v>
      </c>
      <c r="P1673">
        <v>-0.13705120000000001</v>
      </c>
      <c r="Q1673">
        <v>-7.2709800000000005E-2</v>
      </c>
      <c r="R1673">
        <v>-8.3683999999999998E-3</v>
      </c>
      <c r="S1673">
        <v>8.4530300000000003E-2</v>
      </c>
    </row>
    <row r="1674" spans="1:19">
      <c r="A1674" s="12">
        <v>41165</v>
      </c>
      <c r="B1674" s="14">
        <v>20</v>
      </c>
      <c r="C1674" t="s">
        <v>55</v>
      </c>
      <c r="D1674" t="s">
        <v>57</v>
      </c>
      <c r="E1674" t="str">
        <f t="shared" si="26"/>
        <v>4116520Average Per Device50% Cycling</v>
      </c>
      <c r="F1674">
        <v>2.0234429999999999</v>
      </c>
      <c r="G1674">
        <v>1.734067</v>
      </c>
      <c r="H1674">
        <v>1.73661</v>
      </c>
      <c r="I1674">
        <v>72.13185</v>
      </c>
      <c r="J1674">
        <v>-0.46980569999999999</v>
      </c>
      <c r="K1674">
        <v>-0.36320629999999998</v>
      </c>
      <c r="L1674" s="1">
        <v>-0.28937590000000002</v>
      </c>
      <c r="M1674" s="1">
        <v>-0.2155455</v>
      </c>
      <c r="N1674">
        <v>-0.1089461</v>
      </c>
      <c r="O1674">
        <v>-0.46726279999999998</v>
      </c>
      <c r="P1674">
        <v>-0.36066340000000002</v>
      </c>
      <c r="Q1674">
        <v>-0.286833</v>
      </c>
      <c r="R1674">
        <v>-0.21300269999999999</v>
      </c>
      <c r="S1674">
        <v>-0.10640330000000001</v>
      </c>
    </row>
    <row r="1675" spans="1:19">
      <c r="A1675" s="12">
        <v>41165</v>
      </c>
      <c r="B1675" s="14">
        <v>20</v>
      </c>
      <c r="C1675" t="s">
        <v>55</v>
      </c>
      <c r="D1675" t="s">
        <v>52</v>
      </c>
      <c r="E1675" t="str">
        <f t="shared" si="26"/>
        <v>4116520Average Per DeviceAll</v>
      </c>
      <c r="F1675">
        <v>1.844689</v>
      </c>
      <c r="G1675">
        <v>1.556198</v>
      </c>
      <c r="H1675">
        <v>1.671341</v>
      </c>
      <c r="I1675">
        <v>71.896510000000006</v>
      </c>
      <c r="J1675">
        <v>-0.45663019999999999</v>
      </c>
      <c r="K1675">
        <v>-0.3572922</v>
      </c>
      <c r="L1675" s="1">
        <v>-0.288491</v>
      </c>
      <c r="M1675" s="1">
        <v>-0.21968979999999999</v>
      </c>
      <c r="N1675">
        <v>-0.12035179999999999</v>
      </c>
      <c r="O1675">
        <v>-0.34148699999999999</v>
      </c>
      <c r="P1675">
        <v>-0.2421489</v>
      </c>
      <c r="Q1675">
        <v>-0.17334769999999999</v>
      </c>
      <c r="R1675">
        <v>-0.1045465</v>
      </c>
      <c r="S1675">
        <v>-5.2084999999999996E-3</v>
      </c>
    </row>
    <row r="1676" spans="1:19">
      <c r="A1676" s="12">
        <v>41165</v>
      </c>
      <c r="B1676" s="14">
        <v>20</v>
      </c>
      <c r="C1676" t="s">
        <v>54</v>
      </c>
      <c r="D1676" t="s">
        <v>58</v>
      </c>
      <c r="E1676" t="str">
        <f t="shared" si="26"/>
        <v>4116520Average Per Premise100% Cycling</v>
      </c>
      <c r="F1676">
        <v>1.9959119999999999</v>
      </c>
      <c r="G1676">
        <v>1.6553549999999999</v>
      </c>
      <c r="H1676">
        <v>1.909845</v>
      </c>
      <c r="I1676">
        <v>71.687809999999999</v>
      </c>
      <c r="J1676">
        <v>-0.49779640000000003</v>
      </c>
      <c r="K1676">
        <v>-0.40489760000000002</v>
      </c>
      <c r="L1676" s="1">
        <v>-0.34055629999999998</v>
      </c>
      <c r="M1676" s="1">
        <v>-0.27621489999999999</v>
      </c>
      <c r="N1676">
        <v>-0.18331620000000001</v>
      </c>
      <c r="O1676">
        <v>-0.2433063</v>
      </c>
      <c r="P1676">
        <v>-0.1504076</v>
      </c>
      <c r="Q1676">
        <v>-8.6066199999999995E-2</v>
      </c>
      <c r="R1676">
        <v>-2.1724899999999998E-2</v>
      </c>
      <c r="S1676">
        <v>7.1173799999999995E-2</v>
      </c>
    </row>
    <row r="1677" spans="1:19">
      <c r="A1677" s="12">
        <v>41165</v>
      </c>
      <c r="B1677" s="14">
        <v>20</v>
      </c>
      <c r="C1677" t="s">
        <v>54</v>
      </c>
      <c r="D1677" t="s">
        <v>57</v>
      </c>
      <c r="E1677" t="str">
        <f t="shared" si="26"/>
        <v>4116520Average Per Premise50% Cycling</v>
      </c>
      <c r="F1677">
        <v>2.3568169999999999</v>
      </c>
      <c r="G1677">
        <v>2.0197639999999999</v>
      </c>
      <c r="H1677">
        <v>2.022726</v>
      </c>
      <c r="I1677">
        <v>72.13185</v>
      </c>
      <c r="J1677">
        <v>-0.51748209999999994</v>
      </c>
      <c r="K1677">
        <v>-0.41088269999999999</v>
      </c>
      <c r="L1677" s="1">
        <v>-0.33705230000000003</v>
      </c>
      <c r="M1677" s="1">
        <v>-0.26322190000000001</v>
      </c>
      <c r="N1677">
        <v>-0.1566226</v>
      </c>
      <c r="O1677">
        <v>-0.51452019999999998</v>
      </c>
      <c r="P1677">
        <v>-0.40792089999999998</v>
      </c>
      <c r="Q1677">
        <v>-0.33409050000000001</v>
      </c>
      <c r="R1677">
        <v>-0.26026009999999999</v>
      </c>
      <c r="S1677">
        <v>-0.15366070000000001</v>
      </c>
    </row>
    <row r="1678" spans="1:19">
      <c r="A1678" s="12">
        <v>41165</v>
      </c>
      <c r="B1678" s="14">
        <v>20</v>
      </c>
      <c r="C1678" t="s">
        <v>54</v>
      </c>
      <c r="D1678" t="s">
        <v>52</v>
      </c>
      <c r="E1678" t="str">
        <f t="shared" si="26"/>
        <v>4116520Average Per PremiseAll</v>
      </c>
      <c r="F1678">
        <v>2.165537</v>
      </c>
      <c r="G1678">
        <v>1.8266279999999999</v>
      </c>
      <c r="H1678">
        <v>1.9628989999999999</v>
      </c>
      <c r="I1678">
        <v>71.896510000000006</v>
      </c>
      <c r="J1678">
        <v>-0.50704870000000002</v>
      </c>
      <c r="K1678">
        <v>-0.40771059999999998</v>
      </c>
      <c r="L1678" s="1">
        <v>-0.33890940000000003</v>
      </c>
      <c r="M1678" s="1">
        <v>-0.27010820000000002</v>
      </c>
      <c r="N1678">
        <v>-0.17077020000000001</v>
      </c>
      <c r="O1678">
        <v>-0.37077690000000002</v>
      </c>
      <c r="P1678">
        <v>-0.27143879999999998</v>
      </c>
      <c r="Q1678">
        <v>-0.2026376</v>
      </c>
      <c r="R1678">
        <v>-0.13383639999999999</v>
      </c>
      <c r="S1678">
        <v>-3.4498399999999999E-2</v>
      </c>
    </row>
    <row r="1679" spans="1:19">
      <c r="A1679" s="12">
        <v>41165</v>
      </c>
      <c r="B1679" s="14">
        <v>20</v>
      </c>
      <c r="C1679" t="s">
        <v>56</v>
      </c>
      <c r="D1679" t="s">
        <v>58</v>
      </c>
      <c r="E1679" t="str">
        <f t="shared" si="26"/>
        <v>4116520Average Per Ton100% Cycling</v>
      </c>
      <c r="F1679">
        <v>0.46628140000000001</v>
      </c>
      <c r="G1679">
        <v>0.38672119999999999</v>
      </c>
      <c r="H1679">
        <v>0.44617469999999998</v>
      </c>
      <c r="I1679">
        <v>71.687809999999999</v>
      </c>
      <c r="J1679">
        <v>-0.23680019999999999</v>
      </c>
      <c r="K1679">
        <v>-0.14390149999999999</v>
      </c>
      <c r="L1679" s="1">
        <v>-7.9560199999999998E-2</v>
      </c>
      <c r="M1679" s="1">
        <v>-1.5218799999999999E-2</v>
      </c>
      <c r="N1679">
        <v>7.7679899999999996E-2</v>
      </c>
      <c r="O1679">
        <v>-0.1773467</v>
      </c>
      <c r="P1679">
        <v>-8.4447999999999995E-2</v>
      </c>
      <c r="Q1679">
        <v>-2.0106599999999999E-2</v>
      </c>
      <c r="R1679">
        <v>4.4234700000000002E-2</v>
      </c>
      <c r="S1679">
        <v>0.13713339999999999</v>
      </c>
    </row>
    <row r="1680" spans="1:19">
      <c r="A1680" s="12">
        <v>41165</v>
      </c>
      <c r="B1680" s="14">
        <v>20</v>
      </c>
      <c r="C1680" t="s">
        <v>56</v>
      </c>
      <c r="D1680" t="s">
        <v>57</v>
      </c>
      <c r="E1680" t="str">
        <f t="shared" si="26"/>
        <v>4116520Average Per Ton50% Cycling</v>
      </c>
      <c r="F1680">
        <v>0.58294919999999995</v>
      </c>
      <c r="G1680">
        <v>0.49958059999999999</v>
      </c>
      <c r="H1680">
        <v>0.50031320000000001</v>
      </c>
      <c r="I1680">
        <v>72.13185</v>
      </c>
      <c r="J1680">
        <v>-0.26379829999999999</v>
      </c>
      <c r="K1680">
        <v>-0.1571989</v>
      </c>
      <c r="L1680" s="1">
        <v>-8.3368499999999998E-2</v>
      </c>
      <c r="M1680" s="1">
        <v>-9.5381000000000007E-3</v>
      </c>
      <c r="N1680">
        <v>9.70612E-2</v>
      </c>
      <c r="O1680">
        <v>-0.26306570000000001</v>
      </c>
      <c r="P1680">
        <v>-0.1564663</v>
      </c>
      <c r="Q1680">
        <v>-8.2635899999999998E-2</v>
      </c>
      <c r="R1680">
        <v>-8.8055000000000008E-3</v>
      </c>
      <c r="S1680">
        <v>9.77938E-2</v>
      </c>
    </row>
    <row r="1681" spans="1:19">
      <c r="A1681" s="12">
        <v>41165</v>
      </c>
      <c r="B1681" s="14">
        <v>20</v>
      </c>
      <c r="C1681" t="s">
        <v>56</v>
      </c>
      <c r="D1681" t="s">
        <v>52</v>
      </c>
      <c r="E1681" t="str">
        <f t="shared" si="26"/>
        <v>4116520Average Per TonAll</v>
      </c>
      <c r="F1681">
        <v>0.5211152</v>
      </c>
      <c r="G1681">
        <v>0.43976510000000002</v>
      </c>
      <c r="H1681">
        <v>0.47161979999999998</v>
      </c>
      <c r="I1681">
        <v>71.896510000000006</v>
      </c>
      <c r="J1681">
        <v>-0.2494893</v>
      </c>
      <c r="K1681">
        <v>-0.15015129999999999</v>
      </c>
      <c r="L1681" s="1">
        <v>-8.1350099999999995E-2</v>
      </c>
      <c r="M1681" s="1">
        <v>-1.25489E-2</v>
      </c>
      <c r="N1681">
        <v>8.6789099999999994E-2</v>
      </c>
      <c r="O1681">
        <v>-0.21763460000000001</v>
      </c>
      <c r="P1681">
        <v>-0.1182966</v>
      </c>
      <c r="Q1681">
        <v>-4.9495400000000002E-2</v>
      </c>
      <c r="R1681">
        <v>1.9305800000000001E-2</v>
      </c>
      <c r="S1681">
        <v>0.11864379999999999</v>
      </c>
    </row>
    <row r="1682" spans="1:19">
      <c r="A1682" s="12">
        <v>41165</v>
      </c>
      <c r="B1682" s="14">
        <v>21</v>
      </c>
      <c r="C1682" t="s">
        <v>63</v>
      </c>
      <c r="D1682" t="s">
        <v>58</v>
      </c>
      <c r="E1682" t="str">
        <f t="shared" si="26"/>
        <v>4116521Aggregate100% Cycling</v>
      </c>
      <c r="F1682">
        <v>23.622699999999998</v>
      </c>
      <c r="G1682">
        <v>19.76802</v>
      </c>
      <c r="H1682">
        <v>22.807099999999998</v>
      </c>
      <c r="I1682">
        <v>69.857640000000004</v>
      </c>
      <c r="J1682">
        <v>-5.6670189999999998</v>
      </c>
      <c r="K1682">
        <v>-4.5962769999999997</v>
      </c>
      <c r="L1682" s="1">
        <v>-3.8546840000000002</v>
      </c>
      <c r="M1682" s="1">
        <v>-3.1130909999999998</v>
      </c>
      <c r="N1682">
        <v>-2.0423480000000001</v>
      </c>
      <c r="O1682">
        <v>-2.6279349999999999</v>
      </c>
      <c r="P1682">
        <v>-1.557193</v>
      </c>
      <c r="Q1682">
        <v>-0.81559990000000004</v>
      </c>
      <c r="R1682">
        <v>-7.40069E-2</v>
      </c>
      <c r="S1682">
        <v>0.9967355</v>
      </c>
    </row>
    <row r="1683" spans="1:19">
      <c r="A1683" s="12">
        <v>41165</v>
      </c>
      <c r="B1683" s="14">
        <v>21</v>
      </c>
      <c r="C1683" t="s">
        <v>63</v>
      </c>
      <c r="D1683" t="s">
        <v>57</v>
      </c>
      <c r="E1683" t="str">
        <f t="shared" si="26"/>
        <v>4116521Aggregate50% Cycling</v>
      </c>
      <c r="F1683">
        <v>22.83512</v>
      </c>
      <c r="G1683">
        <v>21.4087</v>
      </c>
      <c r="H1683">
        <v>21.440090000000001</v>
      </c>
      <c r="I1683">
        <v>70.023529999999994</v>
      </c>
      <c r="J1683">
        <v>-3.1789450000000001</v>
      </c>
      <c r="K1683">
        <v>-2.1435409999999999</v>
      </c>
      <c r="L1683" s="1">
        <v>-1.426423</v>
      </c>
      <c r="M1683" s="1">
        <v>-0.70930510000000002</v>
      </c>
      <c r="N1683">
        <v>0.32609909999999998</v>
      </c>
      <c r="O1683">
        <v>-3.1475520000000001</v>
      </c>
      <c r="P1683">
        <v>-2.1121479999999999</v>
      </c>
      <c r="Q1683">
        <v>-1.39503</v>
      </c>
      <c r="R1683">
        <v>-0.67791239999999997</v>
      </c>
      <c r="S1683">
        <v>0.35749180000000003</v>
      </c>
    </row>
    <row r="1684" spans="1:19">
      <c r="A1684" s="12">
        <v>41165</v>
      </c>
      <c r="B1684" s="14">
        <v>21</v>
      </c>
      <c r="C1684" t="s">
        <v>63</v>
      </c>
      <c r="D1684" t="s">
        <v>52</v>
      </c>
      <c r="E1684" t="str">
        <f t="shared" si="26"/>
        <v>4116521AggregateAll</v>
      </c>
      <c r="F1684">
        <v>46.478450000000002</v>
      </c>
      <c r="G1684">
        <v>41.215119999999999</v>
      </c>
      <c r="H1684">
        <v>44.26153</v>
      </c>
      <c r="I1684">
        <v>69.935609999999997</v>
      </c>
      <c r="J1684">
        <v>-8.829777</v>
      </c>
      <c r="K1684">
        <v>-6.7226920000000003</v>
      </c>
      <c r="L1684" s="1">
        <v>-5.263331</v>
      </c>
      <c r="M1684" s="1">
        <v>-3.8039710000000002</v>
      </c>
      <c r="N1684">
        <v>-1.6968859999999999</v>
      </c>
      <c r="O1684">
        <v>-5.7833639999999997</v>
      </c>
      <c r="P1684">
        <v>-3.6762800000000002</v>
      </c>
      <c r="Q1684">
        <v>-2.2169189999999999</v>
      </c>
      <c r="R1684">
        <v>-0.75755819999999996</v>
      </c>
      <c r="S1684">
        <v>1.3495269999999999</v>
      </c>
    </row>
    <row r="1685" spans="1:19">
      <c r="A1685" s="12">
        <v>41165</v>
      </c>
      <c r="B1685" s="14">
        <v>21</v>
      </c>
      <c r="C1685" t="s">
        <v>55</v>
      </c>
      <c r="D1685" t="s">
        <v>58</v>
      </c>
      <c r="E1685" t="str">
        <f t="shared" si="26"/>
        <v>4116521Average Per Device100% Cycling</v>
      </c>
      <c r="F1685">
        <v>1.629124</v>
      </c>
      <c r="G1685">
        <v>1.3632880000000001</v>
      </c>
      <c r="H1685">
        <v>1.5728759999999999</v>
      </c>
      <c r="I1685">
        <v>69.857640000000004</v>
      </c>
      <c r="J1685">
        <v>-0.41378140000000002</v>
      </c>
      <c r="K1685">
        <v>-0.32637379999999999</v>
      </c>
      <c r="L1685" s="1">
        <v>-0.26583560000000001</v>
      </c>
      <c r="M1685" s="1">
        <v>-0.20529739999999999</v>
      </c>
      <c r="N1685">
        <v>-0.11788990000000001</v>
      </c>
      <c r="O1685">
        <v>-0.20419300000000001</v>
      </c>
      <c r="P1685">
        <v>-0.1167854</v>
      </c>
      <c r="Q1685">
        <v>-5.6247199999999997E-2</v>
      </c>
      <c r="R1685">
        <v>4.2909999999999997E-3</v>
      </c>
      <c r="S1685">
        <v>9.1698500000000002E-2</v>
      </c>
    </row>
    <row r="1686" spans="1:19">
      <c r="A1686" s="12">
        <v>41165</v>
      </c>
      <c r="B1686" s="14">
        <v>21</v>
      </c>
      <c r="C1686" t="s">
        <v>55</v>
      </c>
      <c r="D1686" t="s">
        <v>57</v>
      </c>
      <c r="E1686" t="str">
        <f t="shared" si="26"/>
        <v>4116521Average Per Device50% Cycling</v>
      </c>
      <c r="F1686">
        <v>1.836025</v>
      </c>
      <c r="G1686">
        <v>1.7213350000000001</v>
      </c>
      <c r="H1686">
        <v>1.723859</v>
      </c>
      <c r="I1686">
        <v>70.023529999999994</v>
      </c>
      <c r="J1686">
        <v>-0.27881400000000001</v>
      </c>
      <c r="K1686">
        <v>-0.18184790000000001</v>
      </c>
      <c r="L1686" s="1">
        <v>-0.1146895</v>
      </c>
      <c r="M1686" s="1">
        <v>-4.7530999999999997E-2</v>
      </c>
      <c r="N1686">
        <v>4.9435100000000003E-2</v>
      </c>
      <c r="O1686">
        <v>-0.27628989999999998</v>
      </c>
      <c r="P1686">
        <v>-0.17932380000000001</v>
      </c>
      <c r="Q1686">
        <v>-0.1121653</v>
      </c>
      <c r="R1686">
        <v>-4.5006900000000002E-2</v>
      </c>
      <c r="S1686">
        <v>5.1959199999999997E-2</v>
      </c>
    </row>
    <row r="1687" spans="1:19">
      <c r="A1687" s="12">
        <v>41165</v>
      </c>
      <c r="B1687" s="14">
        <v>21</v>
      </c>
      <c r="C1687" t="s">
        <v>55</v>
      </c>
      <c r="D1687" t="s">
        <v>52</v>
      </c>
      <c r="E1687" t="str">
        <f t="shared" si="26"/>
        <v>4116521Average Per DeviceAll</v>
      </c>
      <c r="F1687">
        <v>1.726367</v>
      </c>
      <c r="G1687">
        <v>1.5315700000000001</v>
      </c>
      <c r="H1687">
        <v>1.6438379999999999</v>
      </c>
      <c r="I1687">
        <v>69.935609999999997</v>
      </c>
      <c r="J1687">
        <v>-0.35034670000000001</v>
      </c>
      <c r="K1687">
        <v>-0.25844669999999997</v>
      </c>
      <c r="L1687" s="1">
        <v>-0.1947969</v>
      </c>
      <c r="M1687" s="1">
        <v>-0.13114719999999999</v>
      </c>
      <c r="N1687">
        <v>-3.9247200000000003E-2</v>
      </c>
      <c r="O1687">
        <v>-0.2380785</v>
      </c>
      <c r="P1687">
        <v>-0.14617849999999999</v>
      </c>
      <c r="Q1687">
        <v>-8.2528699999999997E-2</v>
      </c>
      <c r="R1687">
        <v>-1.8879E-2</v>
      </c>
      <c r="S1687">
        <v>7.3021100000000005E-2</v>
      </c>
    </row>
    <row r="1688" spans="1:19">
      <c r="A1688" s="12">
        <v>41165</v>
      </c>
      <c r="B1688" s="14">
        <v>21</v>
      </c>
      <c r="C1688" t="s">
        <v>54</v>
      </c>
      <c r="D1688" t="s">
        <v>58</v>
      </c>
      <c r="E1688" t="str">
        <f t="shared" si="26"/>
        <v>4116521Average Per Premise100% Cycling</v>
      </c>
      <c r="F1688">
        <v>1.9283840000000001</v>
      </c>
      <c r="G1688">
        <v>1.6137159999999999</v>
      </c>
      <c r="H1688">
        <v>1.861804</v>
      </c>
      <c r="I1688">
        <v>69.857640000000004</v>
      </c>
      <c r="J1688">
        <v>-0.46261380000000002</v>
      </c>
      <c r="K1688">
        <v>-0.37520629999999999</v>
      </c>
      <c r="L1688" s="1">
        <v>-0.31466810000000001</v>
      </c>
      <c r="M1688" s="1">
        <v>-0.25412990000000002</v>
      </c>
      <c r="N1688">
        <v>-0.16672229999999999</v>
      </c>
      <c r="O1688">
        <v>-0.2145253</v>
      </c>
      <c r="P1688">
        <v>-0.1271178</v>
      </c>
      <c r="Q1688">
        <v>-6.6579600000000003E-2</v>
      </c>
      <c r="R1688">
        <v>-6.0413999999999997E-3</v>
      </c>
      <c r="S1688">
        <v>8.13662E-2</v>
      </c>
    </row>
    <row r="1689" spans="1:19">
      <c r="A1689" s="12">
        <v>41165</v>
      </c>
      <c r="B1689" s="14">
        <v>21</v>
      </c>
      <c r="C1689" t="s">
        <v>54</v>
      </c>
      <c r="D1689" t="s">
        <v>57</v>
      </c>
      <c r="E1689" t="str">
        <f t="shared" si="26"/>
        <v>4116521Average Per Premise50% Cycling</v>
      </c>
      <c r="F1689">
        <v>2.1385200000000002</v>
      </c>
      <c r="G1689">
        <v>2.0049350000000001</v>
      </c>
      <c r="H1689">
        <v>2.0078749999999999</v>
      </c>
      <c r="I1689">
        <v>70.023529999999994</v>
      </c>
      <c r="J1689">
        <v>-0.29770980000000002</v>
      </c>
      <c r="K1689">
        <v>-0.2007437</v>
      </c>
      <c r="L1689" s="1">
        <v>-0.13358519999999999</v>
      </c>
      <c r="M1689" s="1">
        <v>-6.6426799999999994E-2</v>
      </c>
      <c r="N1689">
        <v>3.0539299999999998E-2</v>
      </c>
      <c r="O1689">
        <v>-0.29476980000000003</v>
      </c>
      <c r="P1689">
        <v>-0.1978037</v>
      </c>
      <c r="Q1689">
        <v>-0.13064529999999999</v>
      </c>
      <c r="R1689">
        <v>-6.3486799999999996E-2</v>
      </c>
      <c r="S1689">
        <v>3.3479299999999997E-2</v>
      </c>
    </row>
    <row r="1690" spans="1:19">
      <c r="A1690" s="12">
        <v>41165</v>
      </c>
      <c r="B1690" s="14">
        <v>21</v>
      </c>
      <c r="C1690" t="s">
        <v>54</v>
      </c>
      <c r="D1690" t="s">
        <v>52</v>
      </c>
      <c r="E1690" t="str">
        <f t="shared" si="26"/>
        <v>4116521Average Per PremiseAll</v>
      </c>
      <c r="F1690">
        <v>2.0271479999999999</v>
      </c>
      <c r="G1690">
        <v>1.7975890000000001</v>
      </c>
      <c r="H1690">
        <v>1.930458</v>
      </c>
      <c r="I1690">
        <v>69.935609999999997</v>
      </c>
      <c r="J1690">
        <v>-0.38510889999999998</v>
      </c>
      <c r="K1690">
        <v>-0.29320879999999999</v>
      </c>
      <c r="L1690" s="1">
        <v>-0.22955909999999999</v>
      </c>
      <c r="M1690" s="1">
        <v>-0.16590940000000001</v>
      </c>
      <c r="N1690">
        <v>-7.40093E-2</v>
      </c>
      <c r="O1690">
        <v>-0.25224020000000003</v>
      </c>
      <c r="P1690">
        <v>-0.16034019999999999</v>
      </c>
      <c r="Q1690">
        <v>-9.6690499999999999E-2</v>
      </c>
      <c r="R1690">
        <v>-3.3040699999999999E-2</v>
      </c>
      <c r="S1690">
        <v>5.8859300000000003E-2</v>
      </c>
    </row>
    <row r="1691" spans="1:19">
      <c r="A1691" s="12">
        <v>41165</v>
      </c>
      <c r="B1691" s="14">
        <v>21</v>
      </c>
      <c r="C1691" t="s">
        <v>56</v>
      </c>
      <c r="D1691" t="s">
        <v>58</v>
      </c>
      <c r="E1691" t="str">
        <f t="shared" si="26"/>
        <v>4116521Average Per Ton100% Cycling</v>
      </c>
      <c r="F1691">
        <v>0.45050570000000001</v>
      </c>
      <c r="G1691">
        <v>0.37699349999999998</v>
      </c>
      <c r="H1691">
        <v>0.43495149999999999</v>
      </c>
      <c r="I1691">
        <v>69.857640000000004</v>
      </c>
      <c r="J1691">
        <v>-0.22145799999999999</v>
      </c>
      <c r="K1691">
        <v>-0.13405039999999999</v>
      </c>
      <c r="L1691" s="1">
        <v>-7.35122E-2</v>
      </c>
      <c r="M1691" s="1">
        <v>-1.2973999999999999E-2</v>
      </c>
      <c r="N1691">
        <v>7.44335E-2</v>
      </c>
      <c r="O1691">
        <v>-0.16350000000000001</v>
      </c>
      <c r="P1691">
        <v>-7.6092400000000004E-2</v>
      </c>
      <c r="Q1691">
        <v>-1.5554200000000001E-2</v>
      </c>
      <c r="R1691">
        <v>4.4984000000000003E-2</v>
      </c>
      <c r="S1691">
        <v>0.1323915</v>
      </c>
    </row>
    <row r="1692" spans="1:19">
      <c r="A1692" s="12">
        <v>41165</v>
      </c>
      <c r="B1692" s="14">
        <v>21</v>
      </c>
      <c r="C1692" t="s">
        <v>56</v>
      </c>
      <c r="D1692" t="s">
        <v>57</v>
      </c>
      <c r="E1692" t="str">
        <f t="shared" si="26"/>
        <v>4116521Average Per Ton50% Cycling</v>
      </c>
      <c r="F1692">
        <v>0.52895440000000005</v>
      </c>
      <c r="G1692">
        <v>0.49591259999999998</v>
      </c>
      <c r="H1692">
        <v>0.49663980000000002</v>
      </c>
      <c r="I1692">
        <v>70.023529999999994</v>
      </c>
      <c r="J1692">
        <v>-0.19716629999999999</v>
      </c>
      <c r="K1692">
        <v>-0.1002002</v>
      </c>
      <c r="L1692" s="1">
        <v>-3.3041800000000003E-2</v>
      </c>
      <c r="M1692" s="1">
        <v>3.41167E-2</v>
      </c>
      <c r="N1692">
        <v>0.1310828</v>
      </c>
      <c r="O1692">
        <v>-0.19643910000000001</v>
      </c>
      <c r="P1692">
        <v>-9.9473000000000006E-2</v>
      </c>
      <c r="Q1692">
        <v>-3.2314599999999999E-2</v>
      </c>
      <c r="R1692">
        <v>3.4843899999999997E-2</v>
      </c>
      <c r="S1692">
        <v>0.13181000000000001</v>
      </c>
    </row>
    <row r="1693" spans="1:19">
      <c r="A1693" s="12">
        <v>41165</v>
      </c>
      <c r="B1693" s="14">
        <v>21</v>
      </c>
      <c r="C1693" t="s">
        <v>56</v>
      </c>
      <c r="D1693" t="s">
        <v>52</v>
      </c>
      <c r="E1693" t="str">
        <f t="shared" si="26"/>
        <v>4116521Average Per TonAll</v>
      </c>
      <c r="F1693">
        <v>0.48737659999999999</v>
      </c>
      <c r="G1693">
        <v>0.43288549999999998</v>
      </c>
      <c r="H1693">
        <v>0.463945</v>
      </c>
      <c r="I1693">
        <v>69.935609999999997</v>
      </c>
      <c r="J1693">
        <v>-0.2100409</v>
      </c>
      <c r="K1693">
        <v>-0.1181408</v>
      </c>
      <c r="L1693" s="1">
        <v>-5.4491100000000001E-2</v>
      </c>
      <c r="M1693" s="1">
        <v>9.1585999999999994E-3</v>
      </c>
      <c r="N1693">
        <v>0.1010587</v>
      </c>
      <c r="O1693">
        <v>-0.17898140000000001</v>
      </c>
      <c r="P1693">
        <v>-8.70813E-2</v>
      </c>
      <c r="Q1693">
        <v>-2.34316E-2</v>
      </c>
      <c r="R1693">
        <v>4.02181E-2</v>
      </c>
      <c r="S1693">
        <v>0.13211819999999999</v>
      </c>
    </row>
    <row r="1694" spans="1:19">
      <c r="A1694" s="12">
        <v>41165</v>
      </c>
      <c r="B1694" s="14">
        <v>22</v>
      </c>
      <c r="C1694" t="s">
        <v>63</v>
      </c>
      <c r="D1694" t="s">
        <v>58</v>
      </c>
      <c r="E1694" t="str">
        <f t="shared" si="26"/>
        <v>4116522Aggregate100% Cycling</v>
      </c>
      <c r="F1694">
        <v>20.443719999999999</v>
      </c>
      <c r="G1694">
        <v>17.504909999999999</v>
      </c>
      <c r="H1694">
        <v>20.196069999999999</v>
      </c>
      <c r="I1694">
        <v>69.630099999999999</v>
      </c>
      <c r="J1694">
        <v>-4.5364000000000004</v>
      </c>
      <c r="K1694">
        <v>-3.5925280000000002</v>
      </c>
      <c r="L1694" s="1">
        <v>-2.938806</v>
      </c>
      <c r="M1694" s="1">
        <v>-2.2850830000000002</v>
      </c>
      <c r="N1694">
        <v>-1.3412109999999999</v>
      </c>
      <c r="O1694">
        <v>-1.84524</v>
      </c>
      <c r="P1694">
        <v>-0.90136859999999996</v>
      </c>
      <c r="Q1694">
        <v>-0.2476459</v>
      </c>
      <c r="R1694">
        <v>0.40607690000000002</v>
      </c>
      <c r="S1694">
        <v>1.3499490000000001</v>
      </c>
    </row>
    <row r="1695" spans="1:19">
      <c r="A1695" s="12">
        <v>41165</v>
      </c>
      <c r="B1695" s="14">
        <v>22</v>
      </c>
      <c r="C1695" t="s">
        <v>63</v>
      </c>
      <c r="D1695" t="s">
        <v>57</v>
      </c>
      <c r="E1695" t="str">
        <f t="shared" si="26"/>
        <v>4116522Aggregate50% Cycling</v>
      </c>
      <c r="F1695">
        <v>19.39799</v>
      </c>
      <c r="G1695">
        <v>19.02675</v>
      </c>
      <c r="H1695">
        <v>19.054649999999999</v>
      </c>
      <c r="I1695">
        <v>69.970500000000001</v>
      </c>
      <c r="J1695">
        <v>-1.9824440000000001</v>
      </c>
      <c r="K1695">
        <v>-1.030529</v>
      </c>
      <c r="L1695" s="1">
        <v>-0.37123600000000001</v>
      </c>
      <c r="M1695" s="1">
        <v>0.28805740000000002</v>
      </c>
      <c r="N1695">
        <v>1.2399720000000001</v>
      </c>
      <c r="O1695">
        <v>-1.9545429999999999</v>
      </c>
      <c r="P1695">
        <v>-1.0026280000000001</v>
      </c>
      <c r="Q1695">
        <v>-0.3433349</v>
      </c>
      <c r="R1695">
        <v>0.31595839999999997</v>
      </c>
      <c r="S1695">
        <v>1.267873</v>
      </c>
    </row>
    <row r="1696" spans="1:19">
      <c r="A1696" s="12">
        <v>41165</v>
      </c>
      <c r="B1696" s="14">
        <v>22</v>
      </c>
      <c r="C1696" t="s">
        <v>63</v>
      </c>
      <c r="D1696" t="s">
        <v>52</v>
      </c>
      <c r="E1696" t="str">
        <f t="shared" si="26"/>
        <v>4116522AggregateAll</v>
      </c>
      <c r="F1696">
        <v>39.856200000000001</v>
      </c>
      <c r="G1696">
        <v>36.566299999999998</v>
      </c>
      <c r="H1696">
        <v>39.264049999999997</v>
      </c>
      <c r="I1696">
        <v>69.790090000000006</v>
      </c>
      <c r="J1696">
        <v>-6.500718</v>
      </c>
      <c r="K1696">
        <v>-4.6037439999999998</v>
      </c>
      <c r="L1696" s="1">
        <v>-3.2899060000000002</v>
      </c>
      <c r="M1696" s="1">
        <v>-1.976067</v>
      </c>
      <c r="N1696">
        <v>-7.9092899999999994E-2</v>
      </c>
      <c r="O1696">
        <v>-3.8029649999999999</v>
      </c>
      <c r="P1696">
        <v>-1.905991</v>
      </c>
      <c r="Q1696">
        <v>-0.59215260000000003</v>
      </c>
      <c r="R1696">
        <v>0.72168589999999999</v>
      </c>
      <c r="S1696">
        <v>2.6186600000000002</v>
      </c>
    </row>
    <row r="1697" spans="1:19">
      <c r="A1697" s="12">
        <v>41165</v>
      </c>
      <c r="B1697" s="14">
        <v>22</v>
      </c>
      <c r="C1697" t="s">
        <v>55</v>
      </c>
      <c r="D1697" t="s">
        <v>58</v>
      </c>
      <c r="E1697" t="str">
        <f t="shared" si="26"/>
        <v>4116522Average Per Device100% Cycling</v>
      </c>
      <c r="F1697">
        <v>1.4098869999999999</v>
      </c>
      <c r="G1697">
        <v>1.207214</v>
      </c>
      <c r="H1697">
        <v>1.392808</v>
      </c>
      <c r="I1697">
        <v>69.630099999999999</v>
      </c>
      <c r="J1697">
        <v>-0.33308860000000001</v>
      </c>
      <c r="K1697">
        <v>-0.25603779999999998</v>
      </c>
      <c r="L1697" s="1">
        <v>-0.20267270000000001</v>
      </c>
      <c r="M1697" s="1">
        <v>-0.14930760000000001</v>
      </c>
      <c r="N1697">
        <v>-7.2256799999999996E-2</v>
      </c>
      <c r="O1697">
        <v>-0.1474946</v>
      </c>
      <c r="P1697">
        <v>-7.0443900000000004E-2</v>
      </c>
      <c r="Q1697">
        <v>-1.7078800000000002E-2</v>
      </c>
      <c r="R1697">
        <v>3.6286400000000003E-2</v>
      </c>
      <c r="S1697">
        <v>0.1133371</v>
      </c>
    </row>
    <row r="1698" spans="1:19">
      <c r="A1698" s="12">
        <v>41165</v>
      </c>
      <c r="B1698" s="14">
        <v>22</v>
      </c>
      <c r="C1698" t="s">
        <v>55</v>
      </c>
      <c r="D1698" t="s">
        <v>57</v>
      </c>
      <c r="E1698" t="str">
        <f t="shared" si="26"/>
        <v>4116522Average Per Device50% Cycling</v>
      </c>
      <c r="F1698">
        <v>1.5596669999999999</v>
      </c>
      <c r="G1698">
        <v>1.5298179999999999</v>
      </c>
      <c r="H1698">
        <v>1.5320609999999999</v>
      </c>
      <c r="I1698">
        <v>69.970500000000001</v>
      </c>
      <c r="J1698">
        <v>-0.18073910000000001</v>
      </c>
      <c r="K1698">
        <v>-9.1591800000000001E-2</v>
      </c>
      <c r="L1698" s="1">
        <v>-2.9848699999999999E-2</v>
      </c>
      <c r="M1698" s="1">
        <v>3.1894499999999999E-2</v>
      </c>
      <c r="N1698">
        <v>0.1210418</v>
      </c>
      <c r="O1698">
        <v>-0.17849570000000001</v>
      </c>
      <c r="P1698">
        <v>-8.9348399999999994E-2</v>
      </c>
      <c r="Q1698">
        <v>-2.7605299999999999E-2</v>
      </c>
      <c r="R1698">
        <v>3.4137899999999999E-2</v>
      </c>
      <c r="S1698">
        <v>0.1232852</v>
      </c>
    </row>
    <row r="1699" spans="1:19">
      <c r="A1699" s="12">
        <v>41165</v>
      </c>
      <c r="B1699" s="14">
        <v>22</v>
      </c>
      <c r="C1699" t="s">
        <v>55</v>
      </c>
      <c r="D1699" t="s">
        <v>52</v>
      </c>
      <c r="E1699" t="str">
        <f t="shared" si="26"/>
        <v>4116522Average Per DeviceAll</v>
      </c>
      <c r="F1699">
        <v>1.480283</v>
      </c>
      <c r="G1699">
        <v>1.358838</v>
      </c>
      <c r="H1699">
        <v>1.4582569999999999</v>
      </c>
      <c r="I1699">
        <v>69.790090000000006</v>
      </c>
      <c r="J1699">
        <v>-0.26148440000000001</v>
      </c>
      <c r="K1699">
        <v>-0.1787482</v>
      </c>
      <c r="L1699" s="1">
        <v>-0.1214454</v>
      </c>
      <c r="M1699" s="1">
        <v>-6.4142599999999994E-2</v>
      </c>
      <c r="N1699">
        <v>1.8593499999999999E-2</v>
      </c>
      <c r="O1699">
        <v>-0.16206519999999999</v>
      </c>
      <c r="P1699">
        <v>-7.9328999999999997E-2</v>
      </c>
      <c r="Q1699">
        <v>-2.2026199999999999E-2</v>
      </c>
      <c r="R1699">
        <v>3.5276599999999998E-2</v>
      </c>
      <c r="S1699">
        <v>0.1180127</v>
      </c>
    </row>
    <row r="1700" spans="1:19">
      <c r="A1700" s="12">
        <v>41165</v>
      </c>
      <c r="B1700" s="14">
        <v>22</v>
      </c>
      <c r="C1700" t="s">
        <v>54</v>
      </c>
      <c r="D1700" t="s">
        <v>58</v>
      </c>
      <c r="E1700" t="str">
        <f t="shared" si="26"/>
        <v>4116522Average Per Premise100% Cycling</v>
      </c>
      <c r="F1700">
        <v>1.6688750000000001</v>
      </c>
      <c r="G1700">
        <v>1.4289719999999999</v>
      </c>
      <c r="H1700">
        <v>1.6486590000000001</v>
      </c>
      <c r="I1700">
        <v>69.630099999999999</v>
      </c>
      <c r="J1700">
        <v>-0.37031839999999999</v>
      </c>
      <c r="K1700">
        <v>-0.29326760000000002</v>
      </c>
      <c r="L1700" s="1">
        <v>-0.23990249999999999</v>
      </c>
      <c r="M1700" s="1">
        <v>-0.18653739999999999</v>
      </c>
      <c r="N1700">
        <v>-0.1094866</v>
      </c>
      <c r="O1700">
        <v>-0.15063190000000001</v>
      </c>
      <c r="P1700">
        <v>-7.3581099999999997E-2</v>
      </c>
      <c r="Q1700">
        <v>-2.0216000000000001E-2</v>
      </c>
      <c r="R1700">
        <v>3.3149100000000001E-2</v>
      </c>
      <c r="S1700">
        <v>0.1101999</v>
      </c>
    </row>
    <row r="1701" spans="1:19">
      <c r="A1701" s="12">
        <v>41165</v>
      </c>
      <c r="B1701" s="14">
        <v>22</v>
      </c>
      <c r="C1701" t="s">
        <v>54</v>
      </c>
      <c r="D1701" t="s">
        <v>57</v>
      </c>
      <c r="E1701" t="str">
        <f t="shared" si="26"/>
        <v>4116522Average Per Premise50% Cycling</v>
      </c>
      <c r="F1701">
        <v>1.8166310000000001</v>
      </c>
      <c r="G1701">
        <v>1.781865</v>
      </c>
      <c r="H1701">
        <v>1.7844770000000001</v>
      </c>
      <c r="I1701">
        <v>69.970500000000001</v>
      </c>
      <c r="J1701">
        <v>-0.18565690000000001</v>
      </c>
      <c r="K1701">
        <v>-9.6509600000000001E-2</v>
      </c>
      <c r="L1701" s="1">
        <v>-3.4766400000000003E-2</v>
      </c>
      <c r="M1701" s="1">
        <v>2.6976699999999999E-2</v>
      </c>
      <c r="N1701">
        <v>0.116124</v>
      </c>
      <c r="O1701">
        <v>-0.18304390000000001</v>
      </c>
      <c r="P1701">
        <v>-9.3896599999999997E-2</v>
      </c>
      <c r="Q1701">
        <v>-3.2153500000000002E-2</v>
      </c>
      <c r="R1701">
        <v>2.95897E-2</v>
      </c>
      <c r="S1701">
        <v>0.118737</v>
      </c>
    </row>
    <row r="1702" spans="1:19">
      <c r="A1702" s="12">
        <v>41165</v>
      </c>
      <c r="B1702" s="14">
        <v>22</v>
      </c>
      <c r="C1702" t="s">
        <v>54</v>
      </c>
      <c r="D1702" t="s">
        <v>52</v>
      </c>
      <c r="E1702" t="str">
        <f t="shared" si="26"/>
        <v>4116522Average Per PremiseAll</v>
      </c>
      <c r="F1702">
        <v>1.7383200000000001</v>
      </c>
      <c r="G1702">
        <v>1.594832</v>
      </c>
      <c r="H1702">
        <v>1.712494</v>
      </c>
      <c r="I1702">
        <v>69.790090000000006</v>
      </c>
      <c r="J1702">
        <v>-0.28352749999999999</v>
      </c>
      <c r="K1702">
        <v>-0.20079130000000001</v>
      </c>
      <c r="L1702" s="1">
        <v>-0.14348859999999999</v>
      </c>
      <c r="M1702" s="1">
        <v>-8.6185800000000007E-2</v>
      </c>
      <c r="N1702">
        <v>-3.4496000000000001E-3</v>
      </c>
      <c r="O1702">
        <v>-0.1658655</v>
      </c>
      <c r="P1702">
        <v>-8.3129400000000006E-2</v>
      </c>
      <c r="Q1702">
        <v>-2.5826600000000002E-2</v>
      </c>
      <c r="R1702">
        <v>3.1476200000000003E-2</v>
      </c>
      <c r="S1702">
        <v>0.1142123</v>
      </c>
    </row>
    <row r="1703" spans="1:19">
      <c r="A1703" s="12">
        <v>41165</v>
      </c>
      <c r="B1703" s="14">
        <v>22</v>
      </c>
      <c r="C1703" t="s">
        <v>56</v>
      </c>
      <c r="D1703" t="s">
        <v>58</v>
      </c>
      <c r="E1703" t="str">
        <f t="shared" si="26"/>
        <v>4116522Average Per Ton100% Cycling</v>
      </c>
      <c r="F1703">
        <v>0.38987959999999999</v>
      </c>
      <c r="G1703">
        <v>0.33383400000000002</v>
      </c>
      <c r="H1703">
        <v>0.38515680000000002</v>
      </c>
      <c r="I1703">
        <v>69.630099999999999</v>
      </c>
      <c r="J1703">
        <v>-0.1864615</v>
      </c>
      <c r="K1703">
        <v>-0.1094107</v>
      </c>
      <c r="L1703" s="1">
        <v>-5.6045600000000001E-2</v>
      </c>
      <c r="M1703" s="1">
        <v>-2.6805000000000002E-3</v>
      </c>
      <c r="N1703">
        <v>7.43703E-2</v>
      </c>
      <c r="O1703">
        <v>-0.1351387</v>
      </c>
      <c r="P1703">
        <v>-5.8088000000000001E-2</v>
      </c>
      <c r="Q1703">
        <v>-4.7228000000000001E-3</v>
      </c>
      <c r="R1703">
        <v>4.8642299999999999E-2</v>
      </c>
      <c r="S1703">
        <v>0.125693</v>
      </c>
    </row>
    <row r="1704" spans="1:19">
      <c r="A1704" s="12">
        <v>41165</v>
      </c>
      <c r="B1704" s="14">
        <v>22</v>
      </c>
      <c r="C1704" t="s">
        <v>56</v>
      </c>
      <c r="D1704" t="s">
        <v>57</v>
      </c>
      <c r="E1704" t="str">
        <f t="shared" si="26"/>
        <v>4116522Average Per Ton50% Cycling</v>
      </c>
      <c r="F1704">
        <v>0.44933640000000002</v>
      </c>
      <c r="G1704">
        <v>0.44073699999999999</v>
      </c>
      <c r="H1704">
        <v>0.44138329999999998</v>
      </c>
      <c r="I1704">
        <v>69.970500000000001</v>
      </c>
      <c r="J1704">
        <v>-0.15948979999999999</v>
      </c>
      <c r="K1704">
        <v>-7.0342500000000002E-2</v>
      </c>
      <c r="L1704" s="1">
        <v>-8.5993000000000007E-3</v>
      </c>
      <c r="M1704" s="1">
        <v>5.3143799999999998E-2</v>
      </c>
      <c r="N1704">
        <v>0.1422911</v>
      </c>
      <c r="O1704">
        <v>-0.1588435</v>
      </c>
      <c r="P1704">
        <v>-6.96962E-2</v>
      </c>
      <c r="Q1704">
        <v>-7.953E-3</v>
      </c>
      <c r="R1704">
        <v>5.37901E-2</v>
      </c>
      <c r="S1704">
        <v>0.14293739999999999</v>
      </c>
    </row>
    <row r="1705" spans="1:19">
      <c r="A1705" s="12">
        <v>41165</v>
      </c>
      <c r="B1705" s="14">
        <v>22</v>
      </c>
      <c r="C1705" t="s">
        <v>56</v>
      </c>
      <c r="D1705" t="s">
        <v>52</v>
      </c>
      <c r="E1705" t="str">
        <f t="shared" si="26"/>
        <v>4116522Average Per TonAll</v>
      </c>
      <c r="F1705">
        <v>0.41782429999999998</v>
      </c>
      <c r="G1705">
        <v>0.38407839999999999</v>
      </c>
      <c r="H1705">
        <v>0.41158329999999999</v>
      </c>
      <c r="I1705">
        <v>69.790090000000006</v>
      </c>
      <c r="J1705">
        <v>-0.17378479999999999</v>
      </c>
      <c r="K1705">
        <v>-9.1048699999999996E-2</v>
      </c>
      <c r="L1705" s="1">
        <v>-3.3745900000000002E-2</v>
      </c>
      <c r="M1705" s="1">
        <v>2.3556899999999999E-2</v>
      </c>
      <c r="N1705">
        <v>0.1062931</v>
      </c>
      <c r="O1705">
        <v>-0.14627999999999999</v>
      </c>
      <c r="P1705">
        <v>-6.3543799999999998E-2</v>
      </c>
      <c r="Q1705">
        <v>-6.241E-3</v>
      </c>
      <c r="R1705">
        <v>5.1061799999999997E-2</v>
      </c>
      <c r="S1705">
        <v>0.1337979</v>
      </c>
    </row>
    <row r="1706" spans="1:19">
      <c r="A1706" s="12">
        <v>41165</v>
      </c>
      <c r="B1706" s="14">
        <v>23</v>
      </c>
      <c r="C1706" t="s">
        <v>63</v>
      </c>
      <c r="D1706" t="s">
        <v>58</v>
      </c>
      <c r="E1706" t="str">
        <f t="shared" si="26"/>
        <v>4116523Aggregate100% Cycling</v>
      </c>
      <c r="F1706">
        <v>16.64733</v>
      </c>
      <c r="G1706">
        <v>15.50149</v>
      </c>
      <c r="H1706">
        <v>17.884640000000001</v>
      </c>
      <c r="I1706">
        <v>68.325640000000007</v>
      </c>
      <c r="J1706">
        <v>-2.5491100000000002</v>
      </c>
      <c r="K1706">
        <v>-1.7200519999999999</v>
      </c>
      <c r="L1706" s="1">
        <v>-1.14585</v>
      </c>
      <c r="M1706" s="1">
        <v>-0.57164729999999997</v>
      </c>
      <c r="N1706">
        <v>0.25741000000000003</v>
      </c>
      <c r="O1706">
        <v>-0.1659506</v>
      </c>
      <c r="P1706">
        <v>0.66310670000000005</v>
      </c>
      <c r="Q1706">
        <v>1.237309</v>
      </c>
      <c r="R1706">
        <v>1.811512</v>
      </c>
      <c r="S1706">
        <v>2.6405690000000002</v>
      </c>
    </row>
    <row r="1707" spans="1:19">
      <c r="A1707" s="12">
        <v>41165</v>
      </c>
      <c r="B1707" s="14">
        <v>23</v>
      </c>
      <c r="C1707" t="s">
        <v>63</v>
      </c>
      <c r="D1707" t="s">
        <v>57</v>
      </c>
      <c r="E1707" t="str">
        <f t="shared" si="26"/>
        <v>4116523Aggregate50% Cycling</v>
      </c>
      <c r="F1707">
        <v>15.477510000000001</v>
      </c>
      <c r="G1707">
        <v>15.24559</v>
      </c>
      <c r="H1707">
        <v>15.267939999999999</v>
      </c>
      <c r="I1707">
        <v>68.657060000000001</v>
      </c>
      <c r="J1707">
        <v>-1.5621229999999999</v>
      </c>
      <c r="K1707">
        <v>-0.77622990000000003</v>
      </c>
      <c r="L1707" s="1">
        <v>-0.23192289999999999</v>
      </c>
      <c r="M1707" s="1">
        <v>0.3123841</v>
      </c>
      <c r="N1707">
        <v>1.0982769999999999</v>
      </c>
      <c r="O1707">
        <v>-1.539766</v>
      </c>
      <c r="P1707">
        <v>-0.75387369999999998</v>
      </c>
      <c r="Q1707">
        <v>-0.20956669999999999</v>
      </c>
      <c r="R1707">
        <v>0.33474029999999999</v>
      </c>
      <c r="S1707">
        <v>1.120633</v>
      </c>
    </row>
    <row r="1708" spans="1:19">
      <c r="A1708" s="12">
        <v>41165</v>
      </c>
      <c r="B1708" s="14">
        <v>23</v>
      </c>
      <c r="C1708" t="s">
        <v>63</v>
      </c>
      <c r="D1708" t="s">
        <v>52</v>
      </c>
      <c r="E1708" t="str">
        <f t="shared" si="26"/>
        <v>4116523AggregateAll</v>
      </c>
      <c r="F1708">
        <v>32.13373</v>
      </c>
      <c r="G1708">
        <v>30.763010000000001</v>
      </c>
      <c r="H1708">
        <v>33.149630000000002</v>
      </c>
      <c r="I1708">
        <v>68.481409999999997</v>
      </c>
      <c r="J1708">
        <v>-4.1051659999999996</v>
      </c>
      <c r="K1708">
        <v>-2.4896349999999998</v>
      </c>
      <c r="L1708" s="1">
        <v>-1.3707229999999999</v>
      </c>
      <c r="M1708" s="1">
        <v>-0.2518109</v>
      </c>
      <c r="N1708">
        <v>1.363721</v>
      </c>
      <c r="O1708">
        <v>-1.718542</v>
      </c>
      <c r="P1708">
        <v>-0.1030107</v>
      </c>
      <c r="Q1708">
        <v>1.0159009999999999</v>
      </c>
      <c r="R1708">
        <v>2.134814</v>
      </c>
      <c r="S1708">
        <v>3.7503449999999998</v>
      </c>
    </row>
    <row r="1709" spans="1:19">
      <c r="A1709" s="12">
        <v>41165</v>
      </c>
      <c r="B1709" s="14">
        <v>23</v>
      </c>
      <c r="C1709" t="s">
        <v>55</v>
      </c>
      <c r="D1709" t="s">
        <v>58</v>
      </c>
      <c r="E1709" t="str">
        <f t="shared" si="26"/>
        <v>4116523Average Per Device100% Cycling</v>
      </c>
      <c r="F1709">
        <v>1.148072</v>
      </c>
      <c r="G1709">
        <v>1.0690489999999999</v>
      </c>
      <c r="H1709">
        <v>1.2334020000000001</v>
      </c>
      <c r="I1709">
        <v>68.325640000000007</v>
      </c>
      <c r="J1709">
        <v>-0.19357460000000001</v>
      </c>
      <c r="K1709">
        <v>-0.12589639999999999</v>
      </c>
      <c r="L1709" s="1">
        <v>-7.9022800000000004E-2</v>
      </c>
      <c r="M1709" s="1">
        <v>-3.21491E-2</v>
      </c>
      <c r="N1709">
        <v>3.5529100000000001E-2</v>
      </c>
      <c r="O1709">
        <v>-2.92216E-2</v>
      </c>
      <c r="P1709">
        <v>3.8456600000000001E-2</v>
      </c>
      <c r="Q1709">
        <v>8.5330199999999995E-2</v>
      </c>
      <c r="R1709">
        <v>0.13220390000000001</v>
      </c>
      <c r="S1709">
        <v>0.19988210000000001</v>
      </c>
    </row>
    <row r="1710" spans="1:19">
      <c r="A1710" s="12">
        <v>41165</v>
      </c>
      <c r="B1710" s="14">
        <v>23</v>
      </c>
      <c r="C1710" t="s">
        <v>55</v>
      </c>
      <c r="D1710" t="s">
        <v>57</v>
      </c>
      <c r="E1710" t="str">
        <f t="shared" si="26"/>
        <v>4116523Average Per Device50% Cycling</v>
      </c>
      <c r="F1710">
        <v>1.2444470000000001</v>
      </c>
      <c r="G1710">
        <v>1.2257990000000001</v>
      </c>
      <c r="H1710">
        <v>1.227597</v>
      </c>
      <c r="I1710">
        <v>68.657060000000001</v>
      </c>
      <c r="J1710">
        <v>-0.1432213</v>
      </c>
      <c r="K1710">
        <v>-6.9622100000000006E-2</v>
      </c>
      <c r="L1710" s="1">
        <v>-1.8647400000000001E-2</v>
      </c>
      <c r="M1710" s="1">
        <v>3.23272E-2</v>
      </c>
      <c r="N1710">
        <v>0.1059264</v>
      </c>
      <c r="O1710">
        <v>-0.14142370000000001</v>
      </c>
      <c r="P1710">
        <v>-6.7824499999999996E-2</v>
      </c>
      <c r="Q1710">
        <v>-1.6849900000000001E-2</v>
      </c>
      <c r="R1710">
        <v>3.4124700000000001E-2</v>
      </c>
      <c r="S1710">
        <v>0.107724</v>
      </c>
    </row>
    <row r="1711" spans="1:19">
      <c r="A1711" s="12">
        <v>41165</v>
      </c>
      <c r="B1711" s="14">
        <v>23</v>
      </c>
      <c r="C1711" t="s">
        <v>55</v>
      </c>
      <c r="D1711" t="s">
        <v>52</v>
      </c>
      <c r="E1711" t="str">
        <f t="shared" si="26"/>
        <v>4116523Average Per DeviceAll</v>
      </c>
      <c r="F1711">
        <v>1.193368</v>
      </c>
      <c r="G1711">
        <v>1.142722</v>
      </c>
      <c r="H1711">
        <v>1.230674</v>
      </c>
      <c r="I1711">
        <v>68.481409999999997</v>
      </c>
      <c r="J1711">
        <v>-0.16990849999999999</v>
      </c>
      <c r="K1711">
        <v>-9.9447499999999994E-2</v>
      </c>
      <c r="L1711" s="1">
        <v>-5.0646400000000001E-2</v>
      </c>
      <c r="M1711" s="1">
        <v>-1.8452E-3</v>
      </c>
      <c r="N1711">
        <v>6.8615800000000005E-2</v>
      </c>
      <c r="O1711">
        <v>-8.1956600000000004E-2</v>
      </c>
      <c r="P1711">
        <v>-1.1495500000000001E-2</v>
      </c>
      <c r="Q1711">
        <v>3.7305600000000001E-2</v>
      </c>
      <c r="R1711">
        <v>8.6106699999999994E-2</v>
      </c>
      <c r="S1711">
        <v>0.15656780000000001</v>
      </c>
    </row>
    <row r="1712" spans="1:19">
      <c r="A1712" s="12">
        <v>41165</v>
      </c>
      <c r="B1712" s="14">
        <v>23</v>
      </c>
      <c r="C1712" t="s">
        <v>54</v>
      </c>
      <c r="D1712" t="s">
        <v>58</v>
      </c>
      <c r="E1712" t="str">
        <f t="shared" si="26"/>
        <v>4116523Average Per Premise100% Cycling</v>
      </c>
      <c r="F1712">
        <v>1.3589659999999999</v>
      </c>
      <c r="G1712">
        <v>1.2654270000000001</v>
      </c>
      <c r="H1712">
        <v>1.4599709999999999</v>
      </c>
      <c r="I1712">
        <v>68.325640000000007</v>
      </c>
      <c r="J1712">
        <v>-0.20809059999999999</v>
      </c>
      <c r="K1712">
        <v>-0.14041239999999999</v>
      </c>
      <c r="L1712" s="1">
        <v>-9.3538800000000005E-2</v>
      </c>
      <c r="M1712" s="1">
        <v>-4.6665100000000001E-2</v>
      </c>
      <c r="N1712">
        <v>2.10131E-2</v>
      </c>
      <c r="O1712">
        <v>-1.3547E-2</v>
      </c>
      <c r="P1712">
        <v>5.4131199999999997E-2</v>
      </c>
      <c r="Q1712">
        <v>0.10100480000000001</v>
      </c>
      <c r="R1712">
        <v>0.1478785</v>
      </c>
      <c r="S1712">
        <v>0.21555669999999999</v>
      </c>
    </row>
    <row r="1713" spans="1:19">
      <c r="A1713" s="12">
        <v>41165</v>
      </c>
      <c r="B1713" s="14">
        <v>23</v>
      </c>
      <c r="C1713" t="s">
        <v>54</v>
      </c>
      <c r="D1713" t="s">
        <v>57</v>
      </c>
      <c r="E1713" t="str">
        <f t="shared" si="26"/>
        <v>4116523Average Per Premise50% Cycling</v>
      </c>
      <c r="F1713">
        <v>1.4494769999999999</v>
      </c>
      <c r="G1713">
        <v>1.4277569999999999</v>
      </c>
      <c r="H1713">
        <v>1.429851</v>
      </c>
      <c r="I1713">
        <v>68.657060000000001</v>
      </c>
      <c r="J1713">
        <v>-0.1462936</v>
      </c>
      <c r="K1713">
        <v>-7.2694300000000003E-2</v>
      </c>
      <c r="L1713" s="1">
        <v>-2.1719700000000002E-2</v>
      </c>
      <c r="M1713" s="1">
        <v>2.92549E-2</v>
      </c>
      <c r="N1713">
        <v>0.10285420000000001</v>
      </c>
      <c r="O1713">
        <v>-0.14419989999999999</v>
      </c>
      <c r="P1713">
        <v>-7.0600599999999999E-2</v>
      </c>
      <c r="Q1713">
        <v>-1.9626000000000001E-2</v>
      </c>
      <c r="R1713">
        <v>3.1348599999999997E-2</v>
      </c>
      <c r="S1713">
        <v>0.1049479</v>
      </c>
    </row>
    <row r="1714" spans="1:19">
      <c r="A1714" s="12">
        <v>41165</v>
      </c>
      <c r="B1714" s="14">
        <v>23</v>
      </c>
      <c r="C1714" t="s">
        <v>54</v>
      </c>
      <c r="D1714" t="s">
        <v>52</v>
      </c>
      <c r="E1714" t="str">
        <f t="shared" si="26"/>
        <v>4116523Average Per PremiseAll</v>
      </c>
      <c r="F1714">
        <v>1.4015059999999999</v>
      </c>
      <c r="G1714">
        <v>1.3417220000000001</v>
      </c>
      <c r="H1714">
        <v>1.4458139999999999</v>
      </c>
      <c r="I1714">
        <v>68.481409999999997</v>
      </c>
      <c r="J1714">
        <v>-0.17904600000000001</v>
      </c>
      <c r="K1714">
        <v>-0.1085849</v>
      </c>
      <c r="L1714" s="1">
        <v>-5.9783799999999998E-2</v>
      </c>
      <c r="M1714" s="1">
        <v>-1.09827E-2</v>
      </c>
      <c r="N1714">
        <v>5.9478400000000001E-2</v>
      </c>
      <c r="O1714">
        <v>-7.4953900000000004E-2</v>
      </c>
      <c r="P1714">
        <v>-4.4927999999999999E-3</v>
      </c>
      <c r="Q1714">
        <v>4.4308300000000002E-2</v>
      </c>
      <c r="R1714">
        <v>9.3109499999999998E-2</v>
      </c>
      <c r="S1714">
        <v>0.16357050000000001</v>
      </c>
    </row>
    <row r="1715" spans="1:19">
      <c r="A1715" s="12">
        <v>41165</v>
      </c>
      <c r="B1715" s="14">
        <v>23</v>
      </c>
      <c r="C1715" t="s">
        <v>56</v>
      </c>
      <c r="D1715" t="s">
        <v>58</v>
      </c>
      <c r="E1715" t="str">
        <f t="shared" si="26"/>
        <v>4116523Average Per Ton100% Cycling</v>
      </c>
      <c r="F1715">
        <v>0.31747930000000002</v>
      </c>
      <c r="G1715">
        <v>0.29562690000000003</v>
      </c>
      <c r="H1715">
        <v>0.34107589999999999</v>
      </c>
      <c r="I1715">
        <v>68.325640000000007</v>
      </c>
      <c r="J1715">
        <v>-0.1364042</v>
      </c>
      <c r="K1715">
        <v>-6.8725999999999995E-2</v>
      </c>
      <c r="L1715" s="1">
        <v>-2.1852300000000002E-2</v>
      </c>
      <c r="M1715" s="1">
        <v>2.50213E-2</v>
      </c>
      <c r="N1715">
        <v>9.2699500000000004E-2</v>
      </c>
      <c r="O1715">
        <v>-9.09552E-2</v>
      </c>
      <c r="P1715">
        <v>-2.3277099999999998E-2</v>
      </c>
      <c r="Q1715">
        <v>2.3596599999999999E-2</v>
      </c>
      <c r="R1715">
        <v>7.04703E-2</v>
      </c>
      <c r="S1715">
        <v>0.1381484</v>
      </c>
    </row>
    <row r="1716" spans="1:19">
      <c r="A1716" s="12">
        <v>41165</v>
      </c>
      <c r="B1716" s="14">
        <v>23</v>
      </c>
      <c r="C1716" t="s">
        <v>56</v>
      </c>
      <c r="D1716" t="s">
        <v>57</v>
      </c>
      <c r="E1716" t="str">
        <f t="shared" si="26"/>
        <v>4116523Average Per Ton50% Cycling</v>
      </c>
      <c r="F1716">
        <v>0.35852220000000001</v>
      </c>
      <c r="G1716">
        <v>0.35314990000000002</v>
      </c>
      <c r="H1716">
        <v>0.35366779999999998</v>
      </c>
      <c r="I1716">
        <v>68.657060000000001</v>
      </c>
      <c r="J1716">
        <v>-0.12994620000000001</v>
      </c>
      <c r="K1716">
        <v>-5.6346899999999998E-2</v>
      </c>
      <c r="L1716" s="1">
        <v>-5.3723E-3</v>
      </c>
      <c r="M1716" s="1">
        <v>4.5602299999999998E-2</v>
      </c>
      <c r="N1716">
        <v>0.1192016</v>
      </c>
      <c r="O1716">
        <v>-0.1294283</v>
      </c>
      <c r="P1716">
        <v>-5.5828999999999997E-2</v>
      </c>
      <c r="Q1716">
        <v>-4.8544E-3</v>
      </c>
      <c r="R1716">
        <v>4.61202E-2</v>
      </c>
      <c r="S1716">
        <v>0.11971950000000001</v>
      </c>
    </row>
    <row r="1717" spans="1:19">
      <c r="A1717" s="12">
        <v>41165</v>
      </c>
      <c r="B1717" s="14">
        <v>23</v>
      </c>
      <c r="C1717" t="s">
        <v>56</v>
      </c>
      <c r="D1717" t="s">
        <v>52</v>
      </c>
      <c r="E1717" t="str">
        <f t="shared" si="26"/>
        <v>4116523Average Per TonAll</v>
      </c>
      <c r="F1717">
        <v>0.3367694</v>
      </c>
      <c r="G1717">
        <v>0.32266270000000002</v>
      </c>
      <c r="H1717">
        <v>0.34699410000000003</v>
      </c>
      <c r="I1717">
        <v>68.481409999999997</v>
      </c>
      <c r="J1717">
        <v>-0.13336890000000001</v>
      </c>
      <c r="K1717">
        <v>-6.29078E-2</v>
      </c>
      <c r="L1717" s="1">
        <v>-1.41067E-2</v>
      </c>
      <c r="M1717" s="1">
        <v>3.46944E-2</v>
      </c>
      <c r="N1717">
        <v>0.1051555</v>
      </c>
      <c r="O1717">
        <v>-0.1090376</v>
      </c>
      <c r="P1717">
        <v>-3.85765E-2</v>
      </c>
      <c r="Q1717">
        <v>1.02246E-2</v>
      </c>
      <c r="R1717">
        <v>5.90257E-2</v>
      </c>
      <c r="S1717">
        <v>0.12948680000000001</v>
      </c>
    </row>
    <row r="1718" spans="1:19">
      <c r="A1718" s="12">
        <v>41165</v>
      </c>
      <c r="B1718" s="14">
        <v>24</v>
      </c>
      <c r="C1718" t="s">
        <v>63</v>
      </c>
      <c r="D1718" t="s">
        <v>58</v>
      </c>
      <c r="E1718" t="str">
        <f t="shared" si="26"/>
        <v>4116524Aggregate100% Cycling</v>
      </c>
      <c r="F1718">
        <v>13.409879999999999</v>
      </c>
      <c r="G1718">
        <v>12.094530000000001</v>
      </c>
      <c r="H1718">
        <v>13.95391</v>
      </c>
      <c r="I1718">
        <v>66.937640000000002</v>
      </c>
      <c r="J1718">
        <v>-2.4278550000000001</v>
      </c>
      <c r="K1718">
        <v>-1.770575</v>
      </c>
      <c r="L1718" s="1">
        <v>-1.315345</v>
      </c>
      <c r="M1718" s="1">
        <v>-0.8601145</v>
      </c>
      <c r="N1718">
        <v>-0.2028343</v>
      </c>
      <c r="O1718">
        <v>-0.56847360000000002</v>
      </c>
      <c r="P1718">
        <v>8.8806700000000002E-2</v>
      </c>
      <c r="Q1718">
        <v>0.54403699999999999</v>
      </c>
      <c r="R1718">
        <v>0.99926729999999997</v>
      </c>
      <c r="S1718">
        <v>1.656547</v>
      </c>
    </row>
    <row r="1719" spans="1:19">
      <c r="A1719" s="12">
        <v>41165</v>
      </c>
      <c r="B1719" s="14">
        <v>24</v>
      </c>
      <c r="C1719" t="s">
        <v>63</v>
      </c>
      <c r="D1719" t="s">
        <v>57</v>
      </c>
      <c r="E1719" t="str">
        <f t="shared" si="26"/>
        <v>4116524Aggregate50% Cycling</v>
      </c>
      <c r="F1719">
        <v>12.330859999999999</v>
      </c>
      <c r="G1719">
        <v>11.50337</v>
      </c>
      <c r="H1719">
        <v>11.520239999999999</v>
      </c>
      <c r="I1719">
        <v>67.274879999999996</v>
      </c>
      <c r="J1719">
        <v>-1.9401349999999999</v>
      </c>
      <c r="K1719">
        <v>-1.2827710000000001</v>
      </c>
      <c r="L1719" s="1">
        <v>-0.82748370000000004</v>
      </c>
      <c r="M1719" s="1">
        <v>-0.37219600000000003</v>
      </c>
      <c r="N1719">
        <v>0.28516720000000001</v>
      </c>
      <c r="O1719">
        <v>-1.9232659999999999</v>
      </c>
      <c r="P1719">
        <v>-1.265903</v>
      </c>
      <c r="Q1719">
        <v>-0.81061510000000003</v>
      </c>
      <c r="R1719">
        <v>-0.35532730000000001</v>
      </c>
      <c r="S1719">
        <v>0.30203580000000002</v>
      </c>
    </row>
    <row r="1720" spans="1:19">
      <c r="A1720" s="12">
        <v>41165</v>
      </c>
      <c r="B1720" s="14">
        <v>24</v>
      </c>
      <c r="C1720" t="s">
        <v>63</v>
      </c>
      <c r="D1720" t="s">
        <v>52</v>
      </c>
      <c r="E1720" t="str">
        <f t="shared" si="26"/>
        <v>4116524AggregateAll</v>
      </c>
      <c r="F1720">
        <v>25.74663</v>
      </c>
      <c r="G1720">
        <v>23.606739999999999</v>
      </c>
      <c r="H1720">
        <v>25.468250000000001</v>
      </c>
      <c r="I1720">
        <v>67.096149999999994</v>
      </c>
      <c r="J1720">
        <v>-4.3663699999999999</v>
      </c>
      <c r="K1720">
        <v>-3.050951</v>
      </c>
      <c r="L1720" s="1">
        <v>-2.1398950000000001</v>
      </c>
      <c r="M1720" s="1">
        <v>-1.2288399999999999</v>
      </c>
      <c r="N1720">
        <v>8.6579699999999996E-2</v>
      </c>
      <c r="O1720">
        <v>-2.504864</v>
      </c>
      <c r="P1720">
        <v>-1.1894450000000001</v>
      </c>
      <c r="Q1720">
        <v>-0.27838930000000001</v>
      </c>
      <c r="R1720">
        <v>0.63266630000000001</v>
      </c>
      <c r="S1720">
        <v>1.948086</v>
      </c>
    </row>
    <row r="1721" spans="1:19">
      <c r="A1721" s="12">
        <v>41165</v>
      </c>
      <c r="B1721" s="14">
        <v>24</v>
      </c>
      <c r="C1721" t="s">
        <v>55</v>
      </c>
      <c r="D1721" t="s">
        <v>58</v>
      </c>
      <c r="E1721" t="str">
        <f t="shared" si="26"/>
        <v>4116524Average Per Device100% Cycling</v>
      </c>
      <c r="F1721">
        <v>0.92480300000000004</v>
      </c>
      <c r="G1721">
        <v>0.83409109999999997</v>
      </c>
      <c r="H1721">
        <v>0.96232209999999996</v>
      </c>
      <c r="I1721">
        <v>66.937640000000002</v>
      </c>
      <c r="J1721">
        <v>-0.1815291</v>
      </c>
      <c r="K1721">
        <v>-0.1278736</v>
      </c>
      <c r="L1721" s="1">
        <v>-9.0711899999999998E-2</v>
      </c>
      <c r="M1721" s="1">
        <v>-5.3550199999999999E-2</v>
      </c>
      <c r="N1721" s="40">
        <v>1.053E-4</v>
      </c>
      <c r="O1721">
        <v>-5.3298100000000001E-2</v>
      </c>
      <c r="P1721">
        <v>3.5740000000000001E-4</v>
      </c>
      <c r="Q1721">
        <v>3.75191E-2</v>
      </c>
      <c r="R1721">
        <v>7.4680800000000006E-2</v>
      </c>
      <c r="S1721">
        <v>0.12833629999999999</v>
      </c>
    </row>
    <row r="1722" spans="1:19">
      <c r="A1722" s="12">
        <v>41165</v>
      </c>
      <c r="B1722" s="14">
        <v>24</v>
      </c>
      <c r="C1722" t="s">
        <v>55</v>
      </c>
      <c r="D1722" t="s">
        <v>57</v>
      </c>
      <c r="E1722" t="str">
        <f t="shared" si="26"/>
        <v>4116524Average Per Device50% Cycling</v>
      </c>
      <c r="F1722">
        <v>0.99144469999999996</v>
      </c>
      <c r="G1722">
        <v>0.92491210000000001</v>
      </c>
      <c r="H1722">
        <v>0.92626839999999999</v>
      </c>
      <c r="I1722">
        <v>67.274879999999996</v>
      </c>
      <c r="J1722">
        <v>-0.17073289999999999</v>
      </c>
      <c r="K1722">
        <v>-0.1091705</v>
      </c>
      <c r="L1722" s="1">
        <v>-6.6532599999999997E-2</v>
      </c>
      <c r="M1722" s="1">
        <v>-2.3894700000000001E-2</v>
      </c>
      <c r="N1722">
        <v>3.7667699999999998E-2</v>
      </c>
      <c r="O1722">
        <v>-0.16937659999999999</v>
      </c>
      <c r="P1722">
        <v>-0.1078142</v>
      </c>
      <c r="Q1722">
        <v>-6.5176300000000006E-2</v>
      </c>
      <c r="R1722">
        <v>-2.25384E-2</v>
      </c>
      <c r="S1722">
        <v>3.9024000000000003E-2</v>
      </c>
    </row>
    <row r="1723" spans="1:19">
      <c r="A1723" s="12">
        <v>41165</v>
      </c>
      <c r="B1723" s="14">
        <v>24</v>
      </c>
      <c r="C1723" t="s">
        <v>55</v>
      </c>
      <c r="D1723" t="s">
        <v>52</v>
      </c>
      <c r="E1723" t="str">
        <f t="shared" si="26"/>
        <v>4116524Average Per DeviceAll</v>
      </c>
      <c r="F1723">
        <v>0.95612459999999999</v>
      </c>
      <c r="G1723">
        <v>0.87677700000000003</v>
      </c>
      <c r="H1723">
        <v>0.94537689999999996</v>
      </c>
      <c r="I1723">
        <v>67.096149999999994</v>
      </c>
      <c r="J1723">
        <v>-0.1764549</v>
      </c>
      <c r="K1723">
        <v>-0.1190831</v>
      </c>
      <c r="L1723" s="1">
        <v>-7.9347600000000004E-2</v>
      </c>
      <c r="M1723" s="1">
        <v>-3.9612099999999997E-2</v>
      </c>
      <c r="N1723">
        <v>1.77596E-2</v>
      </c>
      <c r="O1723">
        <v>-0.10785500000000001</v>
      </c>
      <c r="P1723">
        <v>-5.0483199999999999E-2</v>
      </c>
      <c r="Q1723">
        <v>-1.0747700000000001E-2</v>
      </c>
      <c r="R1723">
        <v>2.8987800000000001E-2</v>
      </c>
      <c r="S1723">
        <v>8.6359500000000006E-2</v>
      </c>
    </row>
    <row r="1724" spans="1:19">
      <c r="A1724" s="12">
        <v>41165</v>
      </c>
      <c r="B1724" s="14">
        <v>24</v>
      </c>
      <c r="C1724" t="s">
        <v>54</v>
      </c>
      <c r="D1724" t="s">
        <v>58</v>
      </c>
      <c r="E1724" t="str">
        <f t="shared" si="26"/>
        <v>4116524Average Per Premise100% Cycling</v>
      </c>
      <c r="F1724">
        <v>1.094684</v>
      </c>
      <c r="G1724">
        <v>0.98730870000000004</v>
      </c>
      <c r="H1724">
        <v>1.139095</v>
      </c>
      <c r="I1724">
        <v>66.937640000000002</v>
      </c>
      <c r="J1724">
        <v>-0.19819229999999999</v>
      </c>
      <c r="K1724">
        <v>-0.14453669999999999</v>
      </c>
      <c r="L1724" s="1">
        <v>-0.1073751</v>
      </c>
      <c r="M1724" s="1">
        <v>-7.0213399999999995E-2</v>
      </c>
      <c r="N1724">
        <v>-1.65579E-2</v>
      </c>
      <c r="O1724">
        <v>-4.6406000000000003E-2</v>
      </c>
      <c r="P1724">
        <v>7.2494999999999999E-3</v>
      </c>
      <c r="Q1724">
        <v>4.4411199999999998E-2</v>
      </c>
      <c r="R1724">
        <v>8.1572800000000001E-2</v>
      </c>
      <c r="S1724">
        <v>0.1352284</v>
      </c>
    </row>
    <row r="1725" spans="1:19">
      <c r="A1725" s="12">
        <v>41165</v>
      </c>
      <c r="B1725" s="14">
        <v>24</v>
      </c>
      <c r="C1725" t="s">
        <v>54</v>
      </c>
      <c r="D1725" t="s">
        <v>57</v>
      </c>
      <c r="E1725" t="str">
        <f t="shared" si="26"/>
        <v>4116524Average Per Premise50% Cycling</v>
      </c>
      <c r="F1725">
        <v>1.1547909999999999</v>
      </c>
      <c r="G1725">
        <v>1.0772969999999999</v>
      </c>
      <c r="H1725">
        <v>1.0788759999999999</v>
      </c>
      <c r="I1725">
        <v>67.274879999999996</v>
      </c>
      <c r="J1725">
        <v>-0.18169460000000001</v>
      </c>
      <c r="K1725">
        <v>-0.12013219999999999</v>
      </c>
      <c r="L1725" s="1">
        <v>-7.7494300000000002E-2</v>
      </c>
      <c r="M1725" s="1">
        <v>-3.48563E-2</v>
      </c>
      <c r="N1725">
        <v>2.6706000000000001E-2</v>
      </c>
      <c r="O1725">
        <v>-0.18011479999999999</v>
      </c>
      <c r="P1725">
        <v>-0.1185524</v>
      </c>
      <c r="Q1725">
        <v>-7.5914499999999996E-2</v>
      </c>
      <c r="R1725">
        <v>-3.3276600000000003E-2</v>
      </c>
      <c r="S1725">
        <v>2.82858E-2</v>
      </c>
    </row>
    <row r="1726" spans="1:19">
      <c r="A1726" s="12">
        <v>41165</v>
      </c>
      <c r="B1726" s="14">
        <v>24</v>
      </c>
      <c r="C1726" t="s">
        <v>54</v>
      </c>
      <c r="D1726" t="s">
        <v>52</v>
      </c>
      <c r="E1726" t="str">
        <f t="shared" si="26"/>
        <v>4116524Average Per PremiseAll</v>
      </c>
      <c r="F1726">
        <v>1.1229340000000001</v>
      </c>
      <c r="G1726">
        <v>1.029603</v>
      </c>
      <c r="H1726">
        <v>1.110792</v>
      </c>
      <c r="I1726">
        <v>67.096149999999994</v>
      </c>
      <c r="J1726">
        <v>-0.1904383</v>
      </c>
      <c r="K1726">
        <v>-0.13306660000000001</v>
      </c>
      <c r="L1726" s="1">
        <v>-9.33311E-2</v>
      </c>
      <c r="M1726" s="1">
        <v>-5.35956E-2</v>
      </c>
      <c r="N1726">
        <v>3.7762E-3</v>
      </c>
      <c r="O1726">
        <v>-0.1092491</v>
      </c>
      <c r="P1726">
        <v>-5.1877399999999997E-2</v>
      </c>
      <c r="Q1726">
        <v>-1.2141900000000001E-2</v>
      </c>
      <c r="R1726">
        <v>2.7593599999999999E-2</v>
      </c>
      <c r="S1726">
        <v>8.4965399999999996E-2</v>
      </c>
    </row>
    <row r="1727" spans="1:19">
      <c r="A1727" s="12">
        <v>41165</v>
      </c>
      <c r="B1727" s="14">
        <v>24</v>
      </c>
      <c r="C1727" t="s">
        <v>56</v>
      </c>
      <c r="D1727" t="s">
        <v>58</v>
      </c>
      <c r="E1727" t="str">
        <f t="shared" si="26"/>
        <v>4116524Average Per Ton100% Cycling</v>
      </c>
      <c r="F1727">
        <v>0.25573810000000002</v>
      </c>
      <c r="G1727">
        <v>0.23065330000000001</v>
      </c>
      <c r="H1727">
        <v>0.2661134</v>
      </c>
      <c r="I1727">
        <v>66.937640000000002</v>
      </c>
      <c r="J1727">
        <v>-0.11590200000000001</v>
      </c>
      <c r="K1727">
        <v>-6.22464E-2</v>
      </c>
      <c r="L1727" s="1">
        <v>-2.5084800000000001E-2</v>
      </c>
      <c r="M1727" s="1">
        <v>1.20769E-2</v>
      </c>
      <c r="N1727">
        <v>6.5732399999999996E-2</v>
      </c>
      <c r="O1727">
        <v>-8.0441899999999997E-2</v>
      </c>
      <c r="P1727">
        <v>-2.6786399999999998E-2</v>
      </c>
      <c r="Q1727">
        <v>1.03753E-2</v>
      </c>
      <c r="R1727">
        <v>4.75369E-2</v>
      </c>
      <c r="S1727">
        <v>0.1011925</v>
      </c>
    </row>
    <row r="1728" spans="1:19">
      <c r="A1728" s="12">
        <v>41165</v>
      </c>
      <c r="B1728" s="14">
        <v>24</v>
      </c>
      <c r="C1728" t="s">
        <v>56</v>
      </c>
      <c r="D1728" t="s">
        <v>57</v>
      </c>
      <c r="E1728" t="str">
        <f t="shared" si="26"/>
        <v>4116524Average Per Ton50% Cycling</v>
      </c>
      <c r="F1728">
        <v>0.28563290000000002</v>
      </c>
      <c r="G1728">
        <v>0.26646500000000001</v>
      </c>
      <c r="H1728">
        <v>0.26685579999999998</v>
      </c>
      <c r="I1728">
        <v>67.274879999999996</v>
      </c>
      <c r="J1728">
        <v>-0.1233682</v>
      </c>
      <c r="K1728">
        <v>-6.1805800000000001E-2</v>
      </c>
      <c r="L1728" s="1">
        <v>-1.9167900000000002E-2</v>
      </c>
      <c r="M1728" s="1">
        <v>2.3470000000000001E-2</v>
      </c>
      <c r="N1728">
        <v>8.5032399999999994E-2</v>
      </c>
      <c r="O1728">
        <v>-0.1229774</v>
      </c>
      <c r="P1728">
        <v>-6.14151E-2</v>
      </c>
      <c r="Q1728">
        <v>-1.8777100000000001E-2</v>
      </c>
      <c r="R1728">
        <v>2.3860800000000001E-2</v>
      </c>
      <c r="S1728">
        <v>8.5423200000000005E-2</v>
      </c>
    </row>
    <row r="1729" spans="1:19">
      <c r="A1729" s="12">
        <v>41165</v>
      </c>
      <c r="B1729" s="14">
        <v>24</v>
      </c>
      <c r="C1729" t="s">
        <v>56</v>
      </c>
      <c r="D1729" t="s">
        <v>52</v>
      </c>
      <c r="E1729" t="str">
        <f t="shared" si="26"/>
        <v>4116524Average Per TonAll</v>
      </c>
      <c r="F1729">
        <v>0.26978869999999999</v>
      </c>
      <c r="G1729">
        <v>0.2474848</v>
      </c>
      <c r="H1729">
        <v>0.26646229999999999</v>
      </c>
      <c r="I1729">
        <v>67.096149999999994</v>
      </c>
      <c r="J1729">
        <v>-0.11941110000000001</v>
      </c>
      <c r="K1729">
        <v>-6.2039299999999999E-2</v>
      </c>
      <c r="L1729" s="1">
        <v>-2.2303799999999999E-2</v>
      </c>
      <c r="M1729" s="1">
        <v>1.7431700000000001E-2</v>
      </c>
      <c r="N1729">
        <v>7.4803400000000006E-2</v>
      </c>
      <c r="O1729">
        <v>-0.1004336</v>
      </c>
      <c r="P1729">
        <v>-4.30619E-2</v>
      </c>
      <c r="Q1729">
        <v>-3.3264000000000002E-3</v>
      </c>
      <c r="R1729">
        <v>3.64091E-2</v>
      </c>
      <c r="S1729">
        <v>9.37809E-2</v>
      </c>
    </row>
    <row r="1730" spans="1:19">
      <c r="A1730" s="12">
        <v>41166</v>
      </c>
      <c r="B1730" s="14">
        <v>1</v>
      </c>
      <c r="C1730" t="s">
        <v>63</v>
      </c>
      <c r="D1730" t="s">
        <v>58</v>
      </c>
      <c r="E1730" t="str">
        <f t="shared" si="26"/>
        <v>411661Aggregate100% Cycling</v>
      </c>
      <c r="F1730">
        <v>10.33103</v>
      </c>
      <c r="G1730">
        <v>11.00925</v>
      </c>
      <c r="H1730">
        <v>9.4671249999999993</v>
      </c>
      <c r="I1730">
        <v>66.155209999999997</v>
      </c>
      <c r="J1730">
        <v>-0.27605610000000003</v>
      </c>
      <c r="K1730">
        <v>0.28773850000000001</v>
      </c>
      <c r="L1730">
        <v>0.67822079999999996</v>
      </c>
      <c r="M1730">
        <v>1.068703</v>
      </c>
      <c r="N1730">
        <v>1.632498</v>
      </c>
      <c r="O1730">
        <v>-1.8181799999999999</v>
      </c>
      <c r="P1730">
        <v>-1.2543850000000001</v>
      </c>
      <c r="Q1730">
        <v>-0.86390270000000002</v>
      </c>
      <c r="R1730">
        <v>-0.47342030000000002</v>
      </c>
      <c r="S1730">
        <v>9.0374300000000005E-2</v>
      </c>
    </row>
    <row r="1731" spans="1:19">
      <c r="A1731" s="12">
        <v>41166</v>
      </c>
      <c r="B1731" s="14">
        <v>1</v>
      </c>
      <c r="C1731" t="s">
        <v>63</v>
      </c>
      <c r="D1731" t="s">
        <v>57</v>
      </c>
      <c r="E1731" t="str">
        <f t="shared" ref="E1731:E1794" si="27">CONCATENATE(A1731,B1731,C1731,D1731)</f>
        <v>411661Aggregate50% Cycling</v>
      </c>
      <c r="F1731">
        <v>9.2877770000000002</v>
      </c>
      <c r="G1731">
        <v>9.8846720000000001</v>
      </c>
      <c r="H1731">
        <v>10.268470000000001</v>
      </c>
      <c r="I1731">
        <v>66.464780000000005</v>
      </c>
      <c r="J1731">
        <v>-0.32862130000000001</v>
      </c>
      <c r="K1731">
        <v>0.2181815</v>
      </c>
      <c r="L1731">
        <v>0.59689550000000002</v>
      </c>
      <c r="M1731">
        <v>0.97560950000000002</v>
      </c>
      <c r="N1731">
        <v>1.5224120000000001</v>
      </c>
      <c r="O1731">
        <v>5.5172699999999998E-2</v>
      </c>
      <c r="P1731">
        <v>0.6019755</v>
      </c>
      <c r="Q1731">
        <v>0.98068949999999999</v>
      </c>
      <c r="R1731">
        <v>1.3594029999999999</v>
      </c>
      <c r="S1731">
        <v>1.9062060000000001</v>
      </c>
    </row>
    <row r="1732" spans="1:19">
      <c r="A1732" s="12">
        <v>41166</v>
      </c>
      <c r="B1732" s="14">
        <v>1</v>
      </c>
      <c r="C1732" t="s">
        <v>63</v>
      </c>
      <c r="D1732" t="s">
        <v>52</v>
      </c>
      <c r="E1732" t="str">
        <f t="shared" si="27"/>
        <v>411661AggregateAll</v>
      </c>
      <c r="F1732">
        <v>19.621400000000001</v>
      </c>
      <c r="G1732">
        <v>20.896570000000001</v>
      </c>
      <c r="H1732">
        <v>19.75413</v>
      </c>
      <c r="I1732">
        <v>66.300709999999995</v>
      </c>
      <c r="J1732">
        <v>-0.60548619999999997</v>
      </c>
      <c r="K1732">
        <v>0.50561999999999996</v>
      </c>
      <c r="L1732">
        <v>1.275169</v>
      </c>
      <c r="M1732">
        <v>2.044718</v>
      </c>
      <c r="N1732">
        <v>3.155824</v>
      </c>
      <c r="O1732">
        <v>-1.74793</v>
      </c>
      <c r="P1732">
        <v>-0.63682419999999995</v>
      </c>
      <c r="Q1732">
        <v>0.1327245</v>
      </c>
      <c r="R1732">
        <v>0.90227329999999994</v>
      </c>
      <c r="S1732">
        <v>2.0133800000000002</v>
      </c>
    </row>
    <row r="1733" spans="1:19">
      <c r="A1733" s="12">
        <v>41166</v>
      </c>
      <c r="B1733" s="14">
        <v>1</v>
      </c>
      <c r="C1733" t="s">
        <v>55</v>
      </c>
      <c r="D1733" t="s">
        <v>58</v>
      </c>
      <c r="E1733" t="str">
        <f t="shared" si="27"/>
        <v>411661Average Per Device100% Cycling</v>
      </c>
      <c r="F1733">
        <v>0.71247229999999995</v>
      </c>
      <c r="G1733">
        <v>0.75924530000000001</v>
      </c>
      <c r="H1733">
        <v>0.65289379999999997</v>
      </c>
      <c r="I1733">
        <v>66.155209999999997</v>
      </c>
      <c r="J1733">
        <v>-3.1127100000000001E-2</v>
      </c>
      <c r="K1733">
        <v>1.4896899999999999E-2</v>
      </c>
      <c r="L1733">
        <v>4.6773000000000002E-2</v>
      </c>
      <c r="M1733">
        <v>7.86491E-2</v>
      </c>
      <c r="N1733">
        <v>0.1246732</v>
      </c>
      <c r="O1733">
        <v>-0.13747860000000001</v>
      </c>
      <c r="P1733">
        <v>-9.1454599999999997E-2</v>
      </c>
      <c r="Q1733">
        <v>-5.95785E-2</v>
      </c>
      <c r="R1733">
        <v>-2.7702399999999999E-2</v>
      </c>
      <c r="S1733">
        <v>1.83217E-2</v>
      </c>
    </row>
    <row r="1734" spans="1:19">
      <c r="A1734" s="12">
        <v>41166</v>
      </c>
      <c r="B1734" s="14">
        <v>1</v>
      </c>
      <c r="C1734" t="s">
        <v>55</v>
      </c>
      <c r="D1734" t="s">
        <v>57</v>
      </c>
      <c r="E1734" t="str">
        <f t="shared" si="27"/>
        <v>411661Average Per Device50% Cycling</v>
      </c>
      <c r="F1734">
        <v>0.74677020000000005</v>
      </c>
      <c r="G1734">
        <v>0.79476270000000004</v>
      </c>
      <c r="H1734">
        <v>0.8256211</v>
      </c>
      <c r="I1734">
        <v>66.464780000000005</v>
      </c>
      <c r="J1734">
        <v>-3.8682599999999998E-2</v>
      </c>
      <c r="K1734">
        <v>1.2525700000000001E-2</v>
      </c>
      <c r="L1734">
        <v>4.79925E-2</v>
      </c>
      <c r="M1734">
        <v>8.3459199999999997E-2</v>
      </c>
      <c r="N1734">
        <v>0.1346676</v>
      </c>
      <c r="O1734">
        <v>-7.8241999999999999E-3</v>
      </c>
      <c r="P1734">
        <v>4.3384100000000002E-2</v>
      </c>
      <c r="Q1734">
        <v>7.8850900000000002E-2</v>
      </c>
      <c r="R1734">
        <v>0.11431760000000001</v>
      </c>
      <c r="S1734">
        <v>0.16552600000000001</v>
      </c>
    </row>
    <row r="1735" spans="1:19">
      <c r="A1735" s="12">
        <v>41166</v>
      </c>
      <c r="B1735" s="14">
        <v>1</v>
      </c>
      <c r="C1735" t="s">
        <v>55</v>
      </c>
      <c r="D1735" t="s">
        <v>52</v>
      </c>
      <c r="E1735" t="str">
        <f t="shared" si="27"/>
        <v>411661Average Per DeviceAll</v>
      </c>
      <c r="F1735">
        <v>0.72859229999999997</v>
      </c>
      <c r="G1735">
        <v>0.77593849999999998</v>
      </c>
      <c r="H1735">
        <v>0.73407560000000005</v>
      </c>
      <c r="I1735">
        <v>66.300709999999995</v>
      </c>
      <c r="J1735">
        <v>-3.4678199999999999E-2</v>
      </c>
      <c r="K1735">
        <v>1.37824E-2</v>
      </c>
      <c r="L1735">
        <v>4.7346199999999998E-2</v>
      </c>
      <c r="M1735">
        <v>8.0909900000000007E-2</v>
      </c>
      <c r="N1735">
        <v>0.1293705</v>
      </c>
      <c r="O1735">
        <v>-7.6541100000000001E-2</v>
      </c>
      <c r="P1735">
        <v>-2.8080399999999998E-2</v>
      </c>
      <c r="Q1735">
        <v>5.4833E-3</v>
      </c>
      <c r="R1735">
        <v>3.9046999999999998E-2</v>
      </c>
      <c r="S1735">
        <v>8.7507699999999994E-2</v>
      </c>
    </row>
    <row r="1736" spans="1:19">
      <c r="A1736" s="12">
        <v>41166</v>
      </c>
      <c r="B1736" s="14">
        <v>1</v>
      </c>
      <c r="C1736" t="s">
        <v>54</v>
      </c>
      <c r="D1736" t="s">
        <v>58</v>
      </c>
      <c r="E1736" t="str">
        <f t="shared" si="27"/>
        <v>411661Average Per Premise100% Cycling</v>
      </c>
      <c r="F1736">
        <v>0.84334920000000002</v>
      </c>
      <c r="G1736">
        <v>0.89871420000000002</v>
      </c>
      <c r="H1736">
        <v>0.77282660000000003</v>
      </c>
      <c r="I1736">
        <v>66.155209999999997</v>
      </c>
      <c r="J1736">
        <v>-2.2535199999999998E-2</v>
      </c>
      <c r="K1736">
        <v>2.34889E-2</v>
      </c>
      <c r="L1736">
        <v>5.5364999999999998E-2</v>
      </c>
      <c r="M1736">
        <v>8.7241100000000002E-2</v>
      </c>
      <c r="N1736">
        <v>0.1332651</v>
      </c>
      <c r="O1736">
        <v>-0.14842279999999999</v>
      </c>
      <c r="P1736">
        <v>-0.1023988</v>
      </c>
      <c r="Q1736">
        <v>-7.0522699999999994E-2</v>
      </c>
      <c r="R1736">
        <v>-3.8646600000000003E-2</v>
      </c>
      <c r="S1736">
        <v>7.3775000000000004E-3</v>
      </c>
    </row>
    <row r="1737" spans="1:19">
      <c r="A1737" s="12">
        <v>41166</v>
      </c>
      <c r="B1737" s="14">
        <v>1</v>
      </c>
      <c r="C1737" t="s">
        <v>54</v>
      </c>
      <c r="D1737" t="s">
        <v>57</v>
      </c>
      <c r="E1737" t="str">
        <f t="shared" si="27"/>
        <v>411661Average Per Premise50% Cycling</v>
      </c>
      <c r="F1737">
        <v>0.86980489999999999</v>
      </c>
      <c r="G1737">
        <v>0.92570450000000004</v>
      </c>
      <c r="H1737">
        <v>0.96164700000000003</v>
      </c>
      <c r="I1737">
        <v>66.464780000000005</v>
      </c>
      <c r="J1737">
        <v>-3.0775500000000001E-2</v>
      </c>
      <c r="K1737">
        <v>2.0432800000000001E-2</v>
      </c>
      <c r="L1737">
        <v>5.5899600000000001E-2</v>
      </c>
      <c r="M1737">
        <v>9.1366299999999998E-2</v>
      </c>
      <c r="N1737">
        <v>0.1425747</v>
      </c>
      <c r="O1737">
        <v>5.1669999999999997E-3</v>
      </c>
      <c r="P1737">
        <v>5.6375300000000003E-2</v>
      </c>
      <c r="Q1737">
        <v>9.1842099999999996E-2</v>
      </c>
      <c r="R1737">
        <v>0.1273088</v>
      </c>
      <c r="S1737">
        <v>0.17851719999999999</v>
      </c>
    </row>
    <row r="1738" spans="1:19">
      <c r="A1738" s="12">
        <v>41166</v>
      </c>
      <c r="B1738" s="14">
        <v>1</v>
      </c>
      <c r="C1738" t="s">
        <v>54</v>
      </c>
      <c r="D1738" t="s">
        <v>52</v>
      </c>
      <c r="E1738" t="str">
        <f t="shared" si="27"/>
        <v>411661Average Per PremiseAll</v>
      </c>
      <c r="F1738">
        <v>0.85578339999999997</v>
      </c>
      <c r="G1738">
        <v>0.91139959999999998</v>
      </c>
      <c r="H1738">
        <v>0.86157209999999995</v>
      </c>
      <c r="I1738">
        <v>66.300709999999995</v>
      </c>
      <c r="J1738">
        <v>-2.64082E-2</v>
      </c>
      <c r="K1738">
        <v>2.2052499999999999E-2</v>
      </c>
      <c r="L1738">
        <v>5.5616199999999998E-2</v>
      </c>
      <c r="M1738">
        <v>8.9179900000000006E-2</v>
      </c>
      <c r="N1738">
        <v>0.1376406</v>
      </c>
      <c r="O1738">
        <v>-7.6235600000000001E-2</v>
      </c>
      <c r="P1738">
        <v>-2.7775000000000001E-2</v>
      </c>
      <c r="Q1738">
        <v>5.7888000000000002E-3</v>
      </c>
      <c r="R1738">
        <v>3.9352499999999999E-2</v>
      </c>
      <c r="S1738">
        <v>8.7813100000000005E-2</v>
      </c>
    </row>
    <row r="1739" spans="1:19">
      <c r="A1739" s="12">
        <v>41166</v>
      </c>
      <c r="B1739" s="14">
        <v>1</v>
      </c>
      <c r="C1739" t="s">
        <v>56</v>
      </c>
      <c r="D1739" t="s">
        <v>58</v>
      </c>
      <c r="E1739" t="str">
        <f t="shared" si="27"/>
        <v>411661Average Per Ton100% Cycling</v>
      </c>
      <c r="F1739">
        <v>0.1970218</v>
      </c>
      <c r="G1739">
        <v>0.209956</v>
      </c>
      <c r="H1739">
        <v>0.1805464</v>
      </c>
      <c r="I1739">
        <v>66.155209999999997</v>
      </c>
      <c r="J1739">
        <v>-6.4965899999999993E-2</v>
      </c>
      <c r="K1739">
        <v>-1.8941800000000002E-2</v>
      </c>
      <c r="L1739">
        <v>1.2934299999999999E-2</v>
      </c>
      <c r="M1739">
        <v>4.48104E-2</v>
      </c>
      <c r="N1739">
        <v>9.0834399999999996E-2</v>
      </c>
      <c r="O1739">
        <v>-9.4375500000000001E-2</v>
      </c>
      <c r="P1739">
        <v>-4.8351499999999999E-2</v>
      </c>
      <c r="Q1739">
        <v>-1.6475400000000001E-2</v>
      </c>
      <c r="R1739">
        <v>1.54007E-2</v>
      </c>
      <c r="S1739">
        <v>6.1424800000000002E-2</v>
      </c>
    </row>
    <row r="1740" spans="1:19">
      <c r="A1740" s="12">
        <v>41166</v>
      </c>
      <c r="B1740" s="14">
        <v>1</v>
      </c>
      <c r="C1740" t="s">
        <v>56</v>
      </c>
      <c r="D1740" t="s">
        <v>57</v>
      </c>
      <c r="E1740" t="str">
        <f t="shared" si="27"/>
        <v>411661Average Per Ton50% Cycling</v>
      </c>
      <c r="F1740">
        <v>0.2151428</v>
      </c>
      <c r="G1740">
        <v>0.22896929999999999</v>
      </c>
      <c r="H1740">
        <v>0.2378595</v>
      </c>
      <c r="I1740">
        <v>66.464780000000005</v>
      </c>
      <c r="J1740">
        <v>-7.2848599999999999E-2</v>
      </c>
      <c r="K1740">
        <v>-2.1640199999999998E-2</v>
      </c>
      <c r="L1740">
        <v>1.38265E-2</v>
      </c>
      <c r="M1740">
        <v>4.9293299999999998E-2</v>
      </c>
      <c r="N1740">
        <v>0.1005016</v>
      </c>
      <c r="O1740">
        <v>-6.3958299999999996E-2</v>
      </c>
      <c r="P1740">
        <v>-1.2749999999999999E-2</v>
      </c>
      <c r="Q1740">
        <v>2.2716799999999999E-2</v>
      </c>
      <c r="R1740">
        <v>5.8183499999999999E-2</v>
      </c>
      <c r="S1740">
        <v>0.1093919</v>
      </c>
    </row>
    <row r="1741" spans="1:19">
      <c r="A1741" s="12">
        <v>41166</v>
      </c>
      <c r="B1741" s="14">
        <v>1</v>
      </c>
      <c r="C1741" t="s">
        <v>56</v>
      </c>
      <c r="D1741" t="s">
        <v>52</v>
      </c>
      <c r="E1741" t="str">
        <f t="shared" si="27"/>
        <v>411661Average Per TonAll</v>
      </c>
      <c r="F1741">
        <v>0.20553859999999999</v>
      </c>
      <c r="G1741">
        <v>0.21889230000000001</v>
      </c>
      <c r="H1741">
        <v>0.20748359999999999</v>
      </c>
      <c r="I1741">
        <v>66.300709999999995</v>
      </c>
      <c r="J1741">
        <v>-6.8670700000000001E-2</v>
      </c>
      <c r="K1741">
        <v>-2.0210100000000002E-2</v>
      </c>
      <c r="L1741">
        <v>1.33536E-2</v>
      </c>
      <c r="M1741">
        <v>4.6917300000000002E-2</v>
      </c>
      <c r="N1741">
        <v>9.5378000000000004E-2</v>
      </c>
      <c r="O1741">
        <v>-8.0079499999999998E-2</v>
      </c>
      <c r="P1741">
        <v>-3.1618800000000002E-2</v>
      </c>
      <c r="Q1741">
        <v>1.9449000000000001E-3</v>
      </c>
      <c r="R1741">
        <v>3.5508600000000001E-2</v>
      </c>
      <c r="S1741">
        <v>8.3969299999999997E-2</v>
      </c>
    </row>
    <row r="1742" spans="1:19">
      <c r="A1742" s="12">
        <v>41166</v>
      </c>
      <c r="B1742" s="14">
        <v>2</v>
      </c>
      <c r="C1742" t="s">
        <v>63</v>
      </c>
      <c r="D1742" t="s">
        <v>58</v>
      </c>
      <c r="E1742" t="str">
        <f t="shared" si="27"/>
        <v>411662Aggregate100% Cycling</v>
      </c>
      <c r="F1742">
        <v>8.7354149999999997</v>
      </c>
      <c r="G1742">
        <v>9.6286629999999995</v>
      </c>
      <c r="H1742">
        <v>8.2799250000000004</v>
      </c>
      <c r="I1742">
        <v>66.254869999999997</v>
      </c>
      <c r="J1742">
        <v>4.1090799999999997E-2</v>
      </c>
      <c r="K1742">
        <v>0.54455240000000005</v>
      </c>
      <c r="L1742">
        <v>0.89324840000000005</v>
      </c>
      <c r="M1742">
        <v>1.2419439999999999</v>
      </c>
      <c r="N1742">
        <v>1.745406</v>
      </c>
      <c r="O1742">
        <v>-1.307647</v>
      </c>
      <c r="P1742">
        <v>-0.80418540000000005</v>
      </c>
      <c r="Q1742">
        <v>-0.45548939999999999</v>
      </c>
      <c r="R1742">
        <v>-0.1067934</v>
      </c>
      <c r="S1742">
        <v>0.39666820000000003</v>
      </c>
    </row>
    <row r="1743" spans="1:19">
      <c r="A1743" s="12">
        <v>41166</v>
      </c>
      <c r="B1743" s="14">
        <v>2</v>
      </c>
      <c r="C1743" t="s">
        <v>63</v>
      </c>
      <c r="D1743" t="s">
        <v>57</v>
      </c>
      <c r="E1743" t="str">
        <f t="shared" si="27"/>
        <v>411662Aggregate50% Cycling</v>
      </c>
      <c r="F1743">
        <v>8.1574650000000002</v>
      </c>
      <c r="G1743">
        <v>8.8456499999999991</v>
      </c>
      <c r="H1743">
        <v>9.1891010000000009</v>
      </c>
      <c r="I1743">
        <v>66.314819999999997</v>
      </c>
      <c r="J1743">
        <v>-0.14084550000000001</v>
      </c>
      <c r="K1743">
        <v>0.34895219999999999</v>
      </c>
      <c r="L1743">
        <v>0.68818460000000004</v>
      </c>
      <c r="M1743">
        <v>1.027417</v>
      </c>
      <c r="N1743">
        <v>1.517215</v>
      </c>
      <c r="O1743">
        <v>0.20260590000000001</v>
      </c>
      <c r="P1743">
        <v>0.69240360000000001</v>
      </c>
      <c r="Q1743">
        <v>1.031636</v>
      </c>
      <c r="R1743">
        <v>1.370868</v>
      </c>
      <c r="S1743">
        <v>1.8606659999999999</v>
      </c>
    </row>
    <row r="1744" spans="1:19">
      <c r="A1744" s="12">
        <v>41166</v>
      </c>
      <c r="B1744" s="14">
        <v>2</v>
      </c>
      <c r="C1744" t="s">
        <v>63</v>
      </c>
      <c r="D1744" t="s">
        <v>52</v>
      </c>
      <c r="E1744" t="str">
        <f t="shared" si="27"/>
        <v>411662AggregateAll</v>
      </c>
      <c r="F1744">
        <v>16.897870000000001</v>
      </c>
      <c r="G1744">
        <v>18.478470000000002</v>
      </c>
      <c r="H1744">
        <v>17.48715</v>
      </c>
      <c r="I1744">
        <v>66.28304</v>
      </c>
      <c r="J1744">
        <v>-0.1013787</v>
      </c>
      <c r="K1744">
        <v>0.89234899999999995</v>
      </c>
      <c r="L1744">
        <v>1.5806020000000001</v>
      </c>
      <c r="M1744">
        <v>2.2688540000000001</v>
      </c>
      <c r="N1744">
        <v>3.2625820000000001</v>
      </c>
      <c r="O1744">
        <v>-1.0927</v>
      </c>
      <c r="P1744">
        <v>-9.8972699999999997E-2</v>
      </c>
      <c r="Q1744">
        <v>0.58928009999999997</v>
      </c>
      <c r="R1744">
        <v>1.277533</v>
      </c>
      <c r="S1744">
        <v>2.2712599999999998</v>
      </c>
    </row>
    <row r="1745" spans="1:19">
      <c r="A1745" s="12">
        <v>41166</v>
      </c>
      <c r="B1745" s="14">
        <v>2</v>
      </c>
      <c r="C1745" t="s">
        <v>55</v>
      </c>
      <c r="D1745" t="s">
        <v>58</v>
      </c>
      <c r="E1745" t="str">
        <f t="shared" si="27"/>
        <v>411662Average Per Device100% Cycling</v>
      </c>
      <c r="F1745">
        <v>0.60243199999999997</v>
      </c>
      <c r="G1745">
        <v>0.66403420000000002</v>
      </c>
      <c r="H1745">
        <v>0.57101939999999995</v>
      </c>
      <c r="I1745">
        <v>66.254869999999997</v>
      </c>
      <c r="J1745">
        <v>-7.9617000000000004E-3</v>
      </c>
      <c r="K1745">
        <v>3.3137300000000001E-2</v>
      </c>
      <c r="L1745">
        <v>6.1602200000000003E-2</v>
      </c>
      <c r="M1745">
        <v>9.00672E-2</v>
      </c>
      <c r="N1745">
        <v>0.13116610000000001</v>
      </c>
      <c r="O1745">
        <v>-0.10097639999999999</v>
      </c>
      <c r="P1745">
        <v>-5.98775E-2</v>
      </c>
      <c r="Q1745">
        <v>-3.1412500000000003E-2</v>
      </c>
      <c r="R1745">
        <v>-2.9475999999999999E-3</v>
      </c>
      <c r="S1745">
        <v>3.8151299999999999E-2</v>
      </c>
    </row>
    <row r="1746" spans="1:19">
      <c r="A1746" s="12">
        <v>41166</v>
      </c>
      <c r="B1746" s="14">
        <v>2</v>
      </c>
      <c r="C1746" t="s">
        <v>55</v>
      </c>
      <c r="D1746" t="s">
        <v>57</v>
      </c>
      <c r="E1746" t="str">
        <f t="shared" si="27"/>
        <v>411662Average Per Device50% Cycling</v>
      </c>
      <c r="F1746">
        <v>0.6558891</v>
      </c>
      <c r="G1746">
        <v>0.71122160000000001</v>
      </c>
      <c r="H1746">
        <v>0.7388363</v>
      </c>
      <c r="I1746">
        <v>66.314819999999997</v>
      </c>
      <c r="J1746">
        <v>-2.2306599999999999E-2</v>
      </c>
      <c r="K1746">
        <v>2.3563199999999999E-2</v>
      </c>
      <c r="L1746">
        <v>5.53325E-2</v>
      </c>
      <c r="M1746">
        <v>8.7101799999999993E-2</v>
      </c>
      <c r="N1746">
        <v>0.1329716</v>
      </c>
      <c r="O1746">
        <v>5.3080999999999996E-3</v>
      </c>
      <c r="P1746">
        <v>5.1177899999999998E-2</v>
      </c>
      <c r="Q1746">
        <v>8.2947199999999999E-2</v>
      </c>
      <c r="R1746">
        <v>0.1147165</v>
      </c>
      <c r="S1746">
        <v>0.16058629999999999</v>
      </c>
    </row>
    <row r="1747" spans="1:19">
      <c r="A1747" s="12">
        <v>41166</v>
      </c>
      <c r="B1747" s="14">
        <v>2</v>
      </c>
      <c r="C1747" t="s">
        <v>55</v>
      </c>
      <c r="D1747" t="s">
        <v>52</v>
      </c>
      <c r="E1747" t="str">
        <f t="shared" si="27"/>
        <v>411662Average Per DeviceAll</v>
      </c>
      <c r="F1747">
        <v>0.62755680000000003</v>
      </c>
      <c r="G1747">
        <v>0.6862123</v>
      </c>
      <c r="H1747">
        <v>0.64989330000000001</v>
      </c>
      <c r="I1747">
        <v>66.28304</v>
      </c>
      <c r="J1747">
        <v>-1.47038E-2</v>
      </c>
      <c r="K1747">
        <v>2.86375E-2</v>
      </c>
      <c r="L1747">
        <v>5.8655499999999999E-2</v>
      </c>
      <c r="M1747">
        <v>8.8673500000000002E-2</v>
      </c>
      <c r="N1747">
        <v>0.13201470000000001</v>
      </c>
      <c r="O1747">
        <v>-5.1022699999999997E-2</v>
      </c>
      <c r="P1747">
        <v>-7.6815E-3</v>
      </c>
      <c r="Q1747">
        <v>2.2336499999999999E-2</v>
      </c>
      <c r="R1747">
        <v>5.2354499999999998E-2</v>
      </c>
      <c r="S1747">
        <v>9.5695799999999998E-2</v>
      </c>
    </row>
    <row r="1748" spans="1:19">
      <c r="A1748" s="12">
        <v>41166</v>
      </c>
      <c r="B1748" s="14">
        <v>2</v>
      </c>
      <c r="C1748" t="s">
        <v>54</v>
      </c>
      <c r="D1748" t="s">
        <v>58</v>
      </c>
      <c r="E1748" t="str">
        <f t="shared" si="27"/>
        <v>411662Average Per Premise100% Cycling</v>
      </c>
      <c r="F1748">
        <v>0.71309509999999998</v>
      </c>
      <c r="G1748">
        <v>0.78601330000000003</v>
      </c>
      <c r="H1748">
        <v>0.67591230000000002</v>
      </c>
      <c r="I1748">
        <v>66.254869999999997</v>
      </c>
      <c r="J1748">
        <v>3.3543000000000002E-3</v>
      </c>
      <c r="K1748">
        <v>4.4453300000000001E-2</v>
      </c>
      <c r="L1748">
        <v>7.2918200000000002E-2</v>
      </c>
      <c r="M1748">
        <v>0.10138320000000001</v>
      </c>
      <c r="N1748">
        <v>0.1424821</v>
      </c>
      <c r="O1748">
        <v>-0.1067467</v>
      </c>
      <c r="P1748">
        <v>-6.5647800000000006E-2</v>
      </c>
      <c r="Q1748">
        <v>-3.7182800000000002E-2</v>
      </c>
      <c r="R1748">
        <v>-8.7177999999999995E-3</v>
      </c>
      <c r="S1748">
        <v>3.2381100000000003E-2</v>
      </c>
    </row>
    <row r="1749" spans="1:19">
      <c r="A1749" s="12">
        <v>41166</v>
      </c>
      <c r="B1749" s="14">
        <v>2</v>
      </c>
      <c r="C1749" t="s">
        <v>54</v>
      </c>
      <c r="D1749" t="s">
        <v>57</v>
      </c>
      <c r="E1749" t="str">
        <f t="shared" si="27"/>
        <v>411662Average Per Premise50% Cycling</v>
      </c>
      <c r="F1749">
        <v>0.76395060000000004</v>
      </c>
      <c r="G1749">
        <v>0.82839949999999996</v>
      </c>
      <c r="H1749">
        <v>0.86056390000000005</v>
      </c>
      <c r="I1749">
        <v>66.314819999999997</v>
      </c>
      <c r="J1749">
        <v>-1.3190199999999999E-2</v>
      </c>
      <c r="K1749">
        <v>3.2679600000000003E-2</v>
      </c>
      <c r="L1749">
        <v>6.4448800000000001E-2</v>
      </c>
      <c r="M1749">
        <v>9.6218100000000001E-2</v>
      </c>
      <c r="N1749">
        <v>0.14208789999999999</v>
      </c>
      <c r="O1749">
        <v>1.8974100000000001E-2</v>
      </c>
      <c r="P1749">
        <v>6.4843899999999996E-2</v>
      </c>
      <c r="Q1749">
        <v>9.6613199999999996E-2</v>
      </c>
      <c r="R1749">
        <v>0.12838250000000001</v>
      </c>
      <c r="S1749">
        <v>0.1742523</v>
      </c>
    </row>
    <row r="1750" spans="1:19">
      <c r="A1750" s="12">
        <v>41166</v>
      </c>
      <c r="B1750" s="14">
        <v>2</v>
      </c>
      <c r="C1750" t="s">
        <v>54</v>
      </c>
      <c r="D1750" t="s">
        <v>52</v>
      </c>
      <c r="E1750" t="str">
        <f t="shared" si="27"/>
        <v>411662Average Per PremiseAll</v>
      </c>
      <c r="F1750">
        <v>0.73699720000000002</v>
      </c>
      <c r="G1750">
        <v>0.80593479999999995</v>
      </c>
      <c r="H1750">
        <v>0.76269849999999995</v>
      </c>
      <c r="I1750">
        <v>66.28304</v>
      </c>
      <c r="J1750">
        <v>-4.4216000000000004E-3</v>
      </c>
      <c r="K1750">
        <v>3.8919599999999999E-2</v>
      </c>
      <c r="L1750">
        <v>6.8937600000000002E-2</v>
      </c>
      <c r="M1750">
        <v>9.8955600000000005E-2</v>
      </c>
      <c r="N1750">
        <v>0.1422968</v>
      </c>
      <c r="O1750">
        <v>-4.7657900000000003E-2</v>
      </c>
      <c r="P1750">
        <v>-4.3166999999999997E-3</v>
      </c>
      <c r="Q1750">
        <v>2.57013E-2</v>
      </c>
      <c r="R1750">
        <v>5.5719299999999999E-2</v>
      </c>
      <c r="S1750">
        <v>9.9060599999999999E-2</v>
      </c>
    </row>
    <row r="1751" spans="1:19">
      <c r="A1751" s="12">
        <v>41166</v>
      </c>
      <c r="B1751" s="14">
        <v>2</v>
      </c>
      <c r="C1751" t="s">
        <v>56</v>
      </c>
      <c r="D1751" t="s">
        <v>58</v>
      </c>
      <c r="E1751" t="str">
        <f t="shared" si="27"/>
        <v>411662Average Per Ton100% Cycling</v>
      </c>
      <c r="F1751">
        <v>0.16659199999999999</v>
      </c>
      <c r="G1751">
        <v>0.18362709999999999</v>
      </c>
      <c r="H1751">
        <v>0.1579054</v>
      </c>
      <c r="I1751">
        <v>66.254869999999997</v>
      </c>
      <c r="J1751">
        <v>-5.2528900000000003E-2</v>
      </c>
      <c r="K1751">
        <v>-1.1429999999999999E-2</v>
      </c>
      <c r="L1751">
        <v>1.7035000000000002E-2</v>
      </c>
      <c r="M1751">
        <v>4.5499999999999999E-2</v>
      </c>
      <c r="N1751">
        <v>8.6598900000000006E-2</v>
      </c>
      <c r="O1751">
        <v>-7.8250500000000001E-2</v>
      </c>
      <c r="P1751">
        <v>-3.71516E-2</v>
      </c>
      <c r="Q1751">
        <v>-8.6865999999999992E-3</v>
      </c>
      <c r="R1751">
        <v>1.9778400000000002E-2</v>
      </c>
      <c r="S1751">
        <v>6.0877300000000002E-2</v>
      </c>
    </row>
    <row r="1752" spans="1:19">
      <c r="A1752" s="12">
        <v>41166</v>
      </c>
      <c r="B1752" s="14">
        <v>2</v>
      </c>
      <c r="C1752" t="s">
        <v>56</v>
      </c>
      <c r="D1752" t="s">
        <v>57</v>
      </c>
      <c r="E1752" t="str">
        <f t="shared" si="27"/>
        <v>411662Average Per Ton50% Cycling</v>
      </c>
      <c r="F1752">
        <v>0.18896009999999999</v>
      </c>
      <c r="G1752">
        <v>0.20490130000000001</v>
      </c>
      <c r="H1752">
        <v>0.21285699999999999</v>
      </c>
      <c r="I1752">
        <v>66.314819999999997</v>
      </c>
      <c r="J1752">
        <v>-6.16979E-2</v>
      </c>
      <c r="K1752">
        <v>-1.5828100000000001E-2</v>
      </c>
      <c r="L1752">
        <v>1.5941199999999999E-2</v>
      </c>
      <c r="M1752">
        <v>4.77104E-2</v>
      </c>
      <c r="N1752">
        <v>9.3580200000000002E-2</v>
      </c>
      <c r="O1752">
        <v>-5.3742199999999997E-2</v>
      </c>
      <c r="P1752">
        <v>-7.8723999999999999E-3</v>
      </c>
      <c r="Q1752">
        <v>2.3896899999999999E-2</v>
      </c>
      <c r="R1752">
        <v>5.5666199999999999E-2</v>
      </c>
      <c r="S1752">
        <v>0.101536</v>
      </c>
    </row>
    <row r="1753" spans="1:19">
      <c r="A1753" s="12">
        <v>41166</v>
      </c>
      <c r="B1753" s="14">
        <v>2</v>
      </c>
      <c r="C1753" t="s">
        <v>56</v>
      </c>
      <c r="D1753" t="s">
        <v>52</v>
      </c>
      <c r="E1753" t="str">
        <f t="shared" si="27"/>
        <v>411662Average Per TonAll</v>
      </c>
      <c r="F1753">
        <v>0.17710500000000001</v>
      </c>
      <c r="G1753">
        <v>0.19362589999999999</v>
      </c>
      <c r="H1753">
        <v>0.1837327</v>
      </c>
      <c r="I1753">
        <v>66.28304</v>
      </c>
      <c r="J1753">
        <v>-5.6838300000000001E-2</v>
      </c>
      <c r="K1753">
        <v>-1.34971E-2</v>
      </c>
      <c r="L1753">
        <v>1.6520900000000002E-2</v>
      </c>
      <c r="M1753">
        <v>4.6538900000000001E-2</v>
      </c>
      <c r="N1753">
        <v>8.9880100000000004E-2</v>
      </c>
      <c r="O1753">
        <v>-6.6731600000000002E-2</v>
      </c>
      <c r="P1753">
        <v>-2.3390299999999999E-2</v>
      </c>
      <c r="Q1753">
        <v>6.6277000000000003E-3</v>
      </c>
      <c r="R1753">
        <v>3.6645700000000003E-2</v>
      </c>
      <c r="S1753">
        <v>7.99869E-2</v>
      </c>
    </row>
    <row r="1754" spans="1:19">
      <c r="A1754" s="12">
        <v>41166</v>
      </c>
      <c r="B1754" s="14">
        <v>3</v>
      </c>
      <c r="C1754" t="s">
        <v>63</v>
      </c>
      <c r="D1754" t="s">
        <v>58</v>
      </c>
      <c r="E1754" t="str">
        <f t="shared" si="27"/>
        <v>411663Aggregate100% Cycling</v>
      </c>
      <c r="F1754">
        <v>8.0986689999999992</v>
      </c>
      <c r="G1754">
        <v>8.5982710000000004</v>
      </c>
      <c r="H1754">
        <v>7.393866</v>
      </c>
      <c r="I1754">
        <v>64.855770000000007</v>
      </c>
      <c r="J1754">
        <v>-0.28058660000000002</v>
      </c>
      <c r="K1754">
        <v>0.18035499999999999</v>
      </c>
      <c r="L1754">
        <v>0.49960179999999998</v>
      </c>
      <c r="M1754">
        <v>0.81884860000000004</v>
      </c>
      <c r="N1754">
        <v>1.27979</v>
      </c>
      <c r="O1754">
        <v>-1.4849909999999999</v>
      </c>
      <c r="P1754">
        <v>-1.0240499999999999</v>
      </c>
      <c r="Q1754">
        <v>-0.70480290000000001</v>
      </c>
      <c r="R1754">
        <v>-0.38555620000000002</v>
      </c>
      <c r="S1754">
        <v>7.5385499999999994E-2</v>
      </c>
    </row>
    <row r="1755" spans="1:19">
      <c r="A1755" s="12">
        <v>41166</v>
      </c>
      <c r="B1755" s="14">
        <v>3</v>
      </c>
      <c r="C1755" t="s">
        <v>63</v>
      </c>
      <c r="D1755" t="s">
        <v>57</v>
      </c>
      <c r="E1755" t="str">
        <f t="shared" si="27"/>
        <v>411663Aggregate50% Cycling</v>
      </c>
      <c r="F1755">
        <v>7.5047069999999998</v>
      </c>
      <c r="G1755">
        <v>7.7606599999999997</v>
      </c>
      <c r="H1755">
        <v>8.061985</v>
      </c>
      <c r="I1755">
        <v>64.911109999999994</v>
      </c>
      <c r="J1755">
        <v>-0.49350270000000002</v>
      </c>
      <c r="K1755">
        <v>-5.0718199999999998E-2</v>
      </c>
      <c r="L1755">
        <v>0.25595299999999999</v>
      </c>
      <c r="M1755">
        <v>0.56262429999999997</v>
      </c>
      <c r="N1755">
        <v>1.005409</v>
      </c>
      <c r="O1755">
        <v>-0.19217790000000001</v>
      </c>
      <c r="P1755">
        <v>0.25060670000000002</v>
      </c>
      <c r="Q1755">
        <v>0.55727789999999999</v>
      </c>
      <c r="R1755">
        <v>0.86394910000000003</v>
      </c>
      <c r="S1755">
        <v>1.3067340000000001</v>
      </c>
    </row>
    <row r="1756" spans="1:19">
      <c r="A1756" s="12">
        <v>41166</v>
      </c>
      <c r="B1756" s="14">
        <v>3</v>
      </c>
      <c r="C1756" t="s">
        <v>63</v>
      </c>
      <c r="D1756" t="s">
        <v>52</v>
      </c>
      <c r="E1756" t="str">
        <f t="shared" si="27"/>
        <v>411663AggregateAll</v>
      </c>
      <c r="F1756">
        <v>15.607469999999999</v>
      </c>
      <c r="G1756">
        <v>16.361370000000001</v>
      </c>
      <c r="H1756">
        <v>15.47071</v>
      </c>
      <c r="I1756">
        <v>64.881780000000006</v>
      </c>
      <c r="J1756">
        <v>-0.77637769999999995</v>
      </c>
      <c r="K1756">
        <v>0.12772539999999999</v>
      </c>
      <c r="L1756">
        <v>0.75390440000000003</v>
      </c>
      <c r="M1756">
        <v>1.3800829999999999</v>
      </c>
      <c r="N1756">
        <v>2.284186</v>
      </c>
      <c r="O1756">
        <v>-1.6670370000000001</v>
      </c>
      <c r="P1756">
        <v>-0.76293350000000004</v>
      </c>
      <c r="Q1756">
        <v>-0.1367545</v>
      </c>
      <c r="R1756">
        <v>0.48942449999999998</v>
      </c>
      <c r="S1756">
        <v>1.3935280000000001</v>
      </c>
    </row>
    <row r="1757" spans="1:19">
      <c r="A1757" s="12">
        <v>41166</v>
      </c>
      <c r="B1757" s="14">
        <v>3</v>
      </c>
      <c r="C1757" t="s">
        <v>55</v>
      </c>
      <c r="D1757" t="s">
        <v>58</v>
      </c>
      <c r="E1757" t="str">
        <f t="shared" si="27"/>
        <v>411663Average Per Device100% Cycling</v>
      </c>
      <c r="F1757">
        <v>0.55851919999999999</v>
      </c>
      <c r="G1757">
        <v>0.59297390000000005</v>
      </c>
      <c r="H1757">
        <v>0.50991299999999995</v>
      </c>
      <c r="I1757">
        <v>64.855770000000007</v>
      </c>
      <c r="J1757">
        <v>-2.9234199999999998E-2</v>
      </c>
      <c r="K1757">
        <v>8.3937000000000005E-3</v>
      </c>
      <c r="L1757">
        <v>3.4454699999999998E-2</v>
      </c>
      <c r="M1757">
        <v>6.0515699999999999E-2</v>
      </c>
      <c r="N1757">
        <v>9.8143599999999998E-2</v>
      </c>
      <c r="O1757">
        <v>-0.11229509999999999</v>
      </c>
      <c r="P1757">
        <v>-7.4667200000000003E-2</v>
      </c>
      <c r="Q1757">
        <v>-4.8606200000000002E-2</v>
      </c>
      <c r="R1757">
        <v>-2.2545300000000001E-2</v>
      </c>
      <c r="S1757">
        <v>1.50826E-2</v>
      </c>
    </row>
    <row r="1758" spans="1:19">
      <c r="A1758" s="12">
        <v>41166</v>
      </c>
      <c r="B1758" s="14">
        <v>3</v>
      </c>
      <c r="C1758" t="s">
        <v>55</v>
      </c>
      <c r="D1758" t="s">
        <v>57</v>
      </c>
      <c r="E1758" t="str">
        <f t="shared" si="27"/>
        <v>411663Average Per Device50% Cycling</v>
      </c>
      <c r="F1758">
        <v>0.60340510000000003</v>
      </c>
      <c r="G1758">
        <v>0.6239846</v>
      </c>
      <c r="H1758">
        <v>0.64821209999999996</v>
      </c>
      <c r="I1758">
        <v>64.911109999999994</v>
      </c>
      <c r="J1758">
        <v>-4.9607400000000003E-2</v>
      </c>
      <c r="K1758">
        <v>-8.1404000000000008E-3</v>
      </c>
      <c r="L1758">
        <v>2.0579500000000001E-2</v>
      </c>
      <c r="M1758">
        <v>4.92994E-2</v>
      </c>
      <c r="N1758">
        <v>9.0766399999999997E-2</v>
      </c>
      <c r="O1758">
        <v>-2.5379800000000001E-2</v>
      </c>
      <c r="P1758">
        <v>1.6087199999999999E-2</v>
      </c>
      <c r="Q1758">
        <v>4.4807100000000002E-2</v>
      </c>
      <c r="R1758">
        <v>7.3526999999999995E-2</v>
      </c>
      <c r="S1758">
        <v>0.114994</v>
      </c>
    </row>
    <row r="1759" spans="1:19">
      <c r="A1759" s="12">
        <v>41166</v>
      </c>
      <c r="B1759" s="14">
        <v>3</v>
      </c>
      <c r="C1759" t="s">
        <v>55</v>
      </c>
      <c r="D1759" t="s">
        <v>52</v>
      </c>
      <c r="E1759" t="str">
        <f t="shared" si="27"/>
        <v>411663Average Per DeviceAll</v>
      </c>
      <c r="F1759">
        <v>0.57961560000000001</v>
      </c>
      <c r="G1759">
        <v>0.60754889999999995</v>
      </c>
      <c r="H1759">
        <v>0.57491360000000002</v>
      </c>
      <c r="I1759">
        <v>64.881780000000006</v>
      </c>
      <c r="J1759">
        <v>-3.88096E-2</v>
      </c>
      <c r="K1759">
        <v>6.2270000000000001E-4</v>
      </c>
      <c r="L1759">
        <v>2.7933400000000001E-2</v>
      </c>
      <c r="M1759">
        <v>5.5244000000000001E-2</v>
      </c>
      <c r="N1759">
        <v>9.4676300000000005E-2</v>
      </c>
      <c r="O1759">
        <v>-7.1444900000000006E-2</v>
      </c>
      <c r="P1759">
        <v>-3.2012600000000002E-2</v>
      </c>
      <c r="Q1759">
        <v>-4.7019999999999996E-3</v>
      </c>
      <c r="R1759">
        <v>2.2608699999999999E-2</v>
      </c>
      <c r="S1759">
        <v>6.2040999999999999E-2</v>
      </c>
    </row>
    <row r="1760" spans="1:19">
      <c r="A1760" s="12">
        <v>41166</v>
      </c>
      <c r="B1760" s="14">
        <v>3</v>
      </c>
      <c r="C1760" t="s">
        <v>54</v>
      </c>
      <c r="D1760" t="s">
        <v>58</v>
      </c>
      <c r="E1760" t="str">
        <f t="shared" si="27"/>
        <v>411663Average Per Premise100% Cycling</v>
      </c>
      <c r="F1760">
        <v>0.66111580000000003</v>
      </c>
      <c r="G1760">
        <v>0.70189959999999996</v>
      </c>
      <c r="H1760">
        <v>0.60358089999999998</v>
      </c>
      <c r="I1760">
        <v>64.855770000000007</v>
      </c>
      <c r="J1760">
        <v>-2.2904999999999998E-2</v>
      </c>
      <c r="K1760">
        <v>1.4722900000000001E-2</v>
      </c>
      <c r="L1760">
        <v>4.0783800000000002E-2</v>
      </c>
      <c r="M1760">
        <v>6.6844799999999996E-2</v>
      </c>
      <c r="N1760">
        <v>0.1044727</v>
      </c>
      <c r="O1760">
        <v>-0.12122380000000001</v>
      </c>
      <c r="P1760">
        <v>-8.3595900000000001E-2</v>
      </c>
      <c r="Q1760">
        <v>-5.75349E-2</v>
      </c>
      <c r="R1760">
        <v>-3.1474000000000002E-2</v>
      </c>
      <c r="S1760">
        <v>6.1539000000000003E-3</v>
      </c>
    </row>
    <row r="1761" spans="1:19">
      <c r="A1761" s="12">
        <v>41166</v>
      </c>
      <c r="B1761" s="14">
        <v>3</v>
      </c>
      <c r="C1761" t="s">
        <v>54</v>
      </c>
      <c r="D1761" t="s">
        <v>57</v>
      </c>
      <c r="E1761" t="str">
        <f t="shared" si="27"/>
        <v>411663Average Per Premise50% Cycling</v>
      </c>
      <c r="F1761">
        <v>0.70281950000000004</v>
      </c>
      <c r="G1761">
        <v>0.72678969999999998</v>
      </c>
      <c r="H1761">
        <v>0.75500889999999998</v>
      </c>
      <c r="I1761">
        <v>64.911109999999994</v>
      </c>
      <c r="J1761">
        <v>-4.6216800000000002E-2</v>
      </c>
      <c r="K1761">
        <v>-4.7498000000000002E-3</v>
      </c>
      <c r="L1761">
        <v>2.3970100000000001E-2</v>
      </c>
      <c r="M1761">
        <v>5.2690000000000001E-2</v>
      </c>
      <c r="N1761">
        <v>9.4157000000000005E-2</v>
      </c>
      <c r="O1761">
        <v>-1.7997599999999999E-2</v>
      </c>
      <c r="P1761">
        <v>2.3469400000000001E-2</v>
      </c>
      <c r="Q1761">
        <v>5.2189399999999997E-2</v>
      </c>
      <c r="R1761">
        <v>8.0909300000000003E-2</v>
      </c>
      <c r="S1761">
        <v>0.12237629999999999</v>
      </c>
    </row>
    <row r="1762" spans="1:19">
      <c r="A1762" s="12">
        <v>41166</v>
      </c>
      <c r="B1762" s="14">
        <v>3</v>
      </c>
      <c r="C1762" t="s">
        <v>54</v>
      </c>
      <c r="D1762" t="s">
        <v>52</v>
      </c>
      <c r="E1762" t="str">
        <f t="shared" si="27"/>
        <v>411663Average Per PremiseAll</v>
      </c>
      <c r="F1762">
        <v>0.68071660000000001</v>
      </c>
      <c r="G1762">
        <v>0.71359799999999995</v>
      </c>
      <c r="H1762">
        <v>0.67475200000000002</v>
      </c>
      <c r="I1762">
        <v>64.881780000000006</v>
      </c>
      <c r="J1762">
        <v>-3.3861599999999999E-2</v>
      </c>
      <c r="K1762">
        <v>5.5706999999999996E-3</v>
      </c>
      <c r="L1762">
        <v>3.2881399999999998E-2</v>
      </c>
      <c r="M1762">
        <v>6.0192099999999998E-2</v>
      </c>
      <c r="N1762">
        <v>9.9624299999999999E-2</v>
      </c>
      <c r="O1762">
        <v>-7.2707499999999994E-2</v>
      </c>
      <c r="P1762">
        <v>-3.3275199999999998E-2</v>
      </c>
      <c r="Q1762">
        <v>-5.9645000000000002E-3</v>
      </c>
      <c r="R1762">
        <v>2.13461E-2</v>
      </c>
      <c r="S1762">
        <v>6.0778400000000003E-2</v>
      </c>
    </row>
    <row r="1763" spans="1:19">
      <c r="A1763" s="12">
        <v>41166</v>
      </c>
      <c r="B1763" s="14">
        <v>3</v>
      </c>
      <c r="C1763" t="s">
        <v>56</v>
      </c>
      <c r="D1763" t="s">
        <v>58</v>
      </c>
      <c r="E1763" t="str">
        <f t="shared" si="27"/>
        <v>411663Average Per Ton100% Cycling</v>
      </c>
      <c r="F1763">
        <v>0.15444869999999999</v>
      </c>
      <c r="G1763">
        <v>0.1639766</v>
      </c>
      <c r="H1763">
        <v>0.14100750000000001</v>
      </c>
      <c r="I1763">
        <v>64.855770000000007</v>
      </c>
      <c r="J1763">
        <v>-5.4161000000000001E-2</v>
      </c>
      <c r="K1763">
        <v>-1.6533099999999998E-2</v>
      </c>
      <c r="L1763">
        <v>9.5277999999999995E-3</v>
      </c>
      <c r="M1763">
        <v>3.5588799999999997E-2</v>
      </c>
      <c r="N1763">
        <v>7.3216699999999996E-2</v>
      </c>
      <c r="O1763">
        <v>-7.7130099999999993E-2</v>
      </c>
      <c r="P1763">
        <v>-3.9502200000000001E-2</v>
      </c>
      <c r="Q1763">
        <v>-1.34412E-2</v>
      </c>
      <c r="R1763">
        <v>1.26198E-2</v>
      </c>
      <c r="S1763">
        <v>5.0247600000000003E-2</v>
      </c>
    </row>
    <row r="1764" spans="1:19">
      <c r="A1764" s="12">
        <v>41166</v>
      </c>
      <c r="B1764" s="14">
        <v>3</v>
      </c>
      <c r="C1764" t="s">
        <v>56</v>
      </c>
      <c r="D1764" t="s">
        <v>57</v>
      </c>
      <c r="E1764" t="str">
        <f t="shared" si="27"/>
        <v>411663Average Per Ton50% Cycling</v>
      </c>
      <c r="F1764">
        <v>0.17383960000000001</v>
      </c>
      <c r="G1764">
        <v>0.1797685</v>
      </c>
      <c r="H1764">
        <v>0.18674840000000001</v>
      </c>
      <c r="I1764">
        <v>64.911109999999994</v>
      </c>
      <c r="J1764">
        <v>-6.4257999999999996E-2</v>
      </c>
      <c r="K1764">
        <v>-2.2790999999999999E-2</v>
      </c>
      <c r="L1764">
        <v>5.9289E-3</v>
      </c>
      <c r="M1764">
        <v>3.46488E-2</v>
      </c>
      <c r="N1764">
        <v>7.6115799999999997E-2</v>
      </c>
      <c r="O1764">
        <v>-5.7278099999999998E-2</v>
      </c>
      <c r="P1764">
        <v>-1.5811100000000002E-2</v>
      </c>
      <c r="Q1764">
        <v>1.29088E-2</v>
      </c>
      <c r="R1764">
        <v>4.1628699999999998E-2</v>
      </c>
      <c r="S1764">
        <v>8.3095699999999995E-2</v>
      </c>
    </row>
    <row r="1765" spans="1:19">
      <c r="A1765" s="12">
        <v>41166</v>
      </c>
      <c r="B1765" s="14">
        <v>3</v>
      </c>
      <c r="C1765" t="s">
        <v>56</v>
      </c>
      <c r="D1765" t="s">
        <v>52</v>
      </c>
      <c r="E1765" t="str">
        <f t="shared" si="27"/>
        <v>411663Average Per TonAll</v>
      </c>
      <c r="F1765">
        <v>0.1635624</v>
      </c>
      <c r="G1765">
        <v>0.17139879999999999</v>
      </c>
      <c r="H1765">
        <v>0.1625057</v>
      </c>
      <c r="I1765">
        <v>64.881780000000006</v>
      </c>
      <c r="J1765">
        <v>-5.8906600000000003E-2</v>
      </c>
      <c r="K1765">
        <v>-1.94743E-2</v>
      </c>
      <c r="L1765">
        <v>7.8364000000000003E-3</v>
      </c>
      <c r="M1765">
        <v>3.5146999999999998E-2</v>
      </c>
      <c r="N1765">
        <v>7.4579300000000001E-2</v>
      </c>
      <c r="O1765">
        <v>-6.7799600000000002E-2</v>
      </c>
      <c r="P1765">
        <v>-2.8367400000000001E-2</v>
      </c>
      <c r="Q1765">
        <v>-1.0567E-3</v>
      </c>
      <c r="R1765">
        <v>2.6254E-2</v>
      </c>
      <c r="S1765">
        <v>6.5686300000000003E-2</v>
      </c>
    </row>
    <row r="1766" spans="1:19">
      <c r="A1766" s="12">
        <v>41166</v>
      </c>
      <c r="B1766" s="14">
        <v>4</v>
      </c>
      <c r="C1766" t="s">
        <v>63</v>
      </c>
      <c r="D1766" t="s">
        <v>58</v>
      </c>
      <c r="E1766" t="str">
        <f t="shared" si="27"/>
        <v>411664Aggregate100% Cycling</v>
      </c>
      <c r="F1766">
        <v>7.5672370000000004</v>
      </c>
      <c r="G1766">
        <v>7.9610450000000004</v>
      </c>
      <c r="H1766">
        <v>6.8459000000000003</v>
      </c>
      <c r="I1766">
        <v>63.43533</v>
      </c>
      <c r="J1766">
        <v>-0.30634990000000001</v>
      </c>
      <c r="K1766">
        <v>0.1073095</v>
      </c>
      <c r="L1766">
        <v>0.39380870000000001</v>
      </c>
      <c r="M1766">
        <v>0.68030789999999997</v>
      </c>
      <c r="N1766">
        <v>1.0939669999999999</v>
      </c>
      <c r="O1766">
        <v>-1.421495</v>
      </c>
      <c r="P1766">
        <v>-1.007836</v>
      </c>
      <c r="Q1766">
        <v>-0.72133659999999999</v>
      </c>
      <c r="R1766">
        <v>-0.43483739999999999</v>
      </c>
      <c r="S1766">
        <v>-2.1178099999999998E-2</v>
      </c>
    </row>
    <row r="1767" spans="1:19">
      <c r="A1767" s="12">
        <v>41166</v>
      </c>
      <c r="B1767" s="14">
        <v>4</v>
      </c>
      <c r="C1767" t="s">
        <v>63</v>
      </c>
      <c r="D1767" t="s">
        <v>57</v>
      </c>
      <c r="E1767" t="str">
        <f t="shared" si="27"/>
        <v>411664Aggregate50% Cycling</v>
      </c>
      <c r="F1767">
        <v>6.9645190000000001</v>
      </c>
      <c r="G1767">
        <v>7.1886580000000002</v>
      </c>
      <c r="H1767">
        <v>7.4677730000000002</v>
      </c>
      <c r="I1767">
        <v>63.331910000000001</v>
      </c>
      <c r="J1767">
        <v>-0.40794469999999999</v>
      </c>
      <c r="K1767">
        <v>-3.4504899999999998E-2</v>
      </c>
      <c r="L1767">
        <v>0.22413839999999999</v>
      </c>
      <c r="M1767">
        <v>0.48278159999999998</v>
      </c>
      <c r="N1767">
        <v>0.85622140000000002</v>
      </c>
      <c r="O1767">
        <v>-0.12882969999999999</v>
      </c>
      <c r="P1767">
        <v>0.2446101</v>
      </c>
      <c r="Q1767">
        <v>0.50325339999999996</v>
      </c>
      <c r="R1767">
        <v>0.76189660000000003</v>
      </c>
      <c r="S1767">
        <v>1.1353359999999999</v>
      </c>
    </row>
    <row r="1768" spans="1:19">
      <c r="A1768" s="12">
        <v>41166</v>
      </c>
      <c r="B1768" s="14">
        <v>4</v>
      </c>
      <c r="C1768" t="s">
        <v>63</v>
      </c>
      <c r="D1768" t="s">
        <v>52</v>
      </c>
      <c r="E1768" t="str">
        <f t="shared" si="27"/>
        <v>411664AggregateAll</v>
      </c>
      <c r="F1768">
        <v>14.53514</v>
      </c>
      <c r="G1768">
        <v>15.15199</v>
      </c>
      <c r="H1768">
        <v>14.32747</v>
      </c>
      <c r="I1768">
        <v>63.386719999999997</v>
      </c>
      <c r="J1768">
        <v>-0.7155899</v>
      </c>
      <c r="K1768">
        <v>7.1627499999999997E-2</v>
      </c>
      <c r="L1768">
        <v>0.61685190000000001</v>
      </c>
      <c r="M1768">
        <v>1.1620760000000001</v>
      </c>
      <c r="N1768">
        <v>1.9492940000000001</v>
      </c>
      <c r="O1768">
        <v>-1.540119</v>
      </c>
      <c r="P1768">
        <v>-0.75290120000000005</v>
      </c>
      <c r="Q1768">
        <v>-0.20767679999999999</v>
      </c>
      <c r="R1768">
        <v>0.3375475</v>
      </c>
      <c r="S1768">
        <v>1.124765</v>
      </c>
    </row>
    <row r="1769" spans="1:19">
      <c r="A1769" s="12">
        <v>41166</v>
      </c>
      <c r="B1769" s="14">
        <v>4</v>
      </c>
      <c r="C1769" t="s">
        <v>55</v>
      </c>
      <c r="D1769" t="s">
        <v>58</v>
      </c>
      <c r="E1769" t="str">
        <f t="shared" si="27"/>
        <v>411664Average Per Device100% Cycling</v>
      </c>
      <c r="F1769">
        <v>0.52186929999999998</v>
      </c>
      <c r="G1769">
        <v>0.54902810000000002</v>
      </c>
      <c r="H1769">
        <v>0.47212280000000001</v>
      </c>
      <c r="I1769">
        <v>63.43533</v>
      </c>
      <c r="J1769">
        <v>-2.9996999999999999E-2</v>
      </c>
      <c r="K1769">
        <v>3.7710999999999999E-3</v>
      </c>
      <c r="L1769">
        <v>2.71588E-2</v>
      </c>
      <c r="M1769">
        <v>5.0546500000000001E-2</v>
      </c>
      <c r="N1769">
        <v>8.4314600000000003E-2</v>
      </c>
      <c r="O1769">
        <v>-0.10690230000000001</v>
      </c>
      <c r="P1769">
        <v>-7.3134099999999994E-2</v>
      </c>
      <c r="Q1769">
        <v>-4.9746499999999999E-2</v>
      </c>
      <c r="R1769">
        <v>-2.6358800000000002E-2</v>
      </c>
      <c r="S1769">
        <v>7.4092999999999997E-3</v>
      </c>
    </row>
    <row r="1770" spans="1:19">
      <c r="A1770" s="12">
        <v>41166</v>
      </c>
      <c r="B1770" s="14">
        <v>4</v>
      </c>
      <c r="C1770" t="s">
        <v>55</v>
      </c>
      <c r="D1770" t="s">
        <v>57</v>
      </c>
      <c r="E1770" t="str">
        <f t="shared" si="27"/>
        <v>411664Average Per Device50% Cycling</v>
      </c>
      <c r="F1770">
        <v>0.55997200000000003</v>
      </c>
      <c r="G1770">
        <v>0.5779936</v>
      </c>
      <c r="H1770">
        <v>0.60043539999999995</v>
      </c>
      <c r="I1770">
        <v>63.331910000000001</v>
      </c>
      <c r="J1770">
        <v>-4.1173399999999999E-2</v>
      </c>
      <c r="K1770">
        <v>-6.2005000000000003E-3</v>
      </c>
      <c r="L1770">
        <v>1.8021499999999999E-2</v>
      </c>
      <c r="M1770">
        <v>4.2243599999999999E-2</v>
      </c>
      <c r="N1770">
        <v>7.7216400000000004E-2</v>
      </c>
      <c r="O1770">
        <v>-1.8731600000000001E-2</v>
      </c>
      <c r="P1770">
        <v>1.62413E-2</v>
      </c>
      <c r="Q1770">
        <v>4.0463300000000001E-2</v>
      </c>
      <c r="R1770">
        <v>6.4685400000000004E-2</v>
      </c>
      <c r="S1770">
        <v>9.9658200000000002E-2</v>
      </c>
    </row>
    <row r="1771" spans="1:19">
      <c r="A1771" s="12">
        <v>41166</v>
      </c>
      <c r="B1771" s="14">
        <v>4</v>
      </c>
      <c r="C1771" t="s">
        <v>55</v>
      </c>
      <c r="D1771" t="s">
        <v>52</v>
      </c>
      <c r="E1771" t="str">
        <f t="shared" si="27"/>
        <v>411664Average Per DeviceAll</v>
      </c>
      <c r="F1771">
        <v>0.53977759999999997</v>
      </c>
      <c r="G1771">
        <v>0.56264190000000003</v>
      </c>
      <c r="H1771">
        <v>0.53242970000000001</v>
      </c>
      <c r="I1771">
        <v>63.386719999999997</v>
      </c>
      <c r="J1771">
        <v>-3.5249900000000001E-2</v>
      </c>
      <c r="K1771">
        <v>-9.1560000000000003E-4</v>
      </c>
      <c r="L1771">
        <v>2.2864300000000001E-2</v>
      </c>
      <c r="M1771">
        <v>4.6644100000000001E-2</v>
      </c>
      <c r="N1771">
        <v>8.0978499999999995E-2</v>
      </c>
      <c r="O1771">
        <v>-6.5462000000000006E-2</v>
      </c>
      <c r="P1771">
        <v>-3.1127700000000001E-2</v>
      </c>
      <c r="Q1771">
        <v>-7.3479000000000001E-3</v>
      </c>
      <c r="R1771">
        <v>1.6431999999999999E-2</v>
      </c>
      <c r="S1771">
        <v>5.07663E-2</v>
      </c>
    </row>
    <row r="1772" spans="1:19">
      <c r="A1772" s="12">
        <v>41166</v>
      </c>
      <c r="B1772" s="14">
        <v>4</v>
      </c>
      <c r="C1772" t="s">
        <v>54</v>
      </c>
      <c r="D1772" t="s">
        <v>58</v>
      </c>
      <c r="E1772" t="str">
        <f t="shared" si="27"/>
        <v>411664Average Per Premise100% Cycling</v>
      </c>
      <c r="F1772">
        <v>0.61773359999999999</v>
      </c>
      <c r="G1772">
        <v>0.64988120000000005</v>
      </c>
      <c r="H1772">
        <v>0.55884900000000004</v>
      </c>
      <c r="I1772">
        <v>63.43533</v>
      </c>
      <c r="J1772">
        <v>-2.5008200000000001E-2</v>
      </c>
      <c r="K1772">
        <v>8.7600000000000004E-3</v>
      </c>
      <c r="L1772">
        <v>3.2147599999999998E-2</v>
      </c>
      <c r="M1772">
        <v>5.5535300000000003E-2</v>
      </c>
      <c r="N1772">
        <v>8.9303400000000005E-2</v>
      </c>
      <c r="O1772">
        <v>-0.1160404</v>
      </c>
      <c r="P1772">
        <v>-8.2272300000000007E-2</v>
      </c>
      <c r="Q1772">
        <v>-5.8884600000000002E-2</v>
      </c>
      <c r="R1772">
        <v>-3.5496899999999998E-2</v>
      </c>
      <c r="S1772">
        <v>-1.7288E-3</v>
      </c>
    </row>
    <row r="1773" spans="1:19">
      <c r="A1773" s="12">
        <v>41166</v>
      </c>
      <c r="B1773" s="14">
        <v>4</v>
      </c>
      <c r="C1773" t="s">
        <v>54</v>
      </c>
      <c r="D1773" t="s">
        <v>57</v>
      </c>
      <c r="E1773" t="str">
        <f t="shared" si="27"/>
        <v>411664Average Per Premise50% Cycling</v>
      </c>
      <c r="F1773">
        <v>0.65223070000000005</v>
      </c>
      <c r="G1773">
        <v>0.67322130000000002</v>
      </c>
      <c r="H1773">
        <v>0.6993606</v>
      </c>
      <c r="I1773">
        <v>63.331910000000001</v>
      </c>
      <c r="J1773">
        <v>-3.8204200000000001E-2</v>
      </c>
      <c r="K1773">
        <v>-3.2314000000000002E-3</v>
      </c>
      <c r="L1773">
        <v>2.0990700000000001E-2</v>
      </c>
      <c r="M1773">
        <v>4.5212700000000001E-2</v>
      </c>
      <c r="N1773">
        <v>8.0185599999999996E-2</v>
      </c>
      <c r="O1773">
        <v>-1.2064999999999999E-2</v>
      </c>
      <c r="P1773">
        <v>2.2907899999999998E-2</v>
      </c>
      <c r="Q1773">
        <v>4.7129900000000002E-2</v>
      </c>
      <c r="R1773">
        <v>7.1351999999999999E-2</v>
      </c>
      <c r="S1773">
        <v>0.1063248</v>
      </c>
    </row>
    <row r="1774" spans="1:19">
      <c r="A1774" s="12">
        <v>41166</v>
      </c>
      <c r="B1774" s="14">
        <v>4</v>
      </c>
      <c r="C1774" t="s">
        <v>54</v>
      </c>
      <c r="D1774" t="s">
        <v>52</v>
      </c>
      <c r="E1774" t="str">
        <f t="shared" si="27"/>
        <v>411664Average Per PremiseAll</v>
      </c>
      <c r="F1774">
        <v>0.63394720000000004</v>
      </c>
      <c r="G1774">
        <v>0.66085110000000002</v>
      </c>
      <c r="H1774">
        <v>0.62488949999999999</v>
      </c>
      <c r="I1774">
        <v>63.386719999999997</v>
      </c>
      <c r="J1774">
        <v>-3.12103E-2</v>
      </c>
      <c r="K1774">
        <v>3.124E-3</v>
      </c>
      <c r="L1774">
        <v>2.6903900000000001E-2</v>
      </c>
      <c r="M1774">
        <v>5.0683699999999998E-2</v>
      </c>
      <c r="N1774">
        <v>8.5017999999999996E-2</v>
      </c>
      <c r="O1774">
        <v>-6.7171999999999996E-2</v>
      </c>
      <c r="P1774">
        <v>-3.2837600000000002E-2</v>
      </c>
      <c r="Q1774">
        <v>-9.0577999999999995E-3</v>
      </c>
      <c r="R1774">
        <v>1.47221E-2</v>
      </c>
      <c r="S1774">
        <v>4.90564E-2</v>
      </c>
    </row>
    <row r="1775" spans="1:19">
      <c r="A1775" s="12">
        <v>41166</v>
      </c>
      <c r="B1775" s="14">
        <v>4</v>
      </c>
      <c r="C1775" t="s">
        <v>56</v>
      </c>
      <c r="D1775" t="s">
        <v>58</v>
      </c>
      <c r="E1775" t="str">
        <f t="shared" si="27"/>
        <v>411664Average Per Ton100% Cycling</v>
      </c>
      <c r="F1775">
        <v>0.14431379999999999</v>
      </c>
      <c r="G1775">
        <v>0.15182409999999999</v>
      </c>
      <c r="H1775">
        <v>0.13055729999999999</v>
      </c>
      <c r="I1775">
        <v>63.43533</v>
      </c>
      <c r="J1775">
        <v>-4.9645500000000002E-2</v>
      </c>
      <c r="K1775">
        <v>-1.58774E-2</v>
      </c>
      <c r="L1775">
        <v>7.5103000000000001E-3</v>
      </c>
      <c r="M1775">
        <v>3.0897999999999998E-2</v>
      </c>
      <c r="N1775">
        <v>6.4666100000000004E-2</v>
      </c>
      <c r="O1775">
        <v>-7.0912299999999998E-2</v>
      </c>
      <c r="P1775">
        <v>-3.7144200000000002E-2</v>
      </c>
      <c r="Q1775">
        <v>-1.37565E-2</v>
      </c>
      <c r="R1775">
        <v>9.6311999999999995E-3</v>
      </c>
      <c r="S1775">
        <v>4.3399300000000002E-2</v>
      </c>
    </row>
    <row r="1776" spans="1:19">
      <c r="A1776" s="12">
        <v>41166</v>
      </c>
      <c r="B1776" s="14">
        <v>4</v>
      </c>
      <c r="C1776" t="s">
        <v>56</v>
      </c>
      <c r="D1776" t="s">
        <v>57</v>
      </c>
      <c r="E1776" t="str">
        <f t="shared" si="27"/>
        <v>411664Average Per Ton50% Cycling</v>
      </c>
      <c r="F1776">
        <v>0.16132659999999999</v>
      </c>
      <c r="G1776">
        <v>0.16651859999999999</v>
      </c>
      <c r="H1776">
        <v>0.172984</v>
      </c>
      <c r="I1776">
        <v>63.331910000000001</v>
      </c>
      <c r="J1776">
        <v>-5.40029E-2</v>
      </c>
      <c r="K1776">
        <v>-1.9030100000000001E-2</v>
      </c>
      <c r="L1776">
        <v>5.1919999999999996E-3</v>
      </c>
      <c r="M1776">
        <v>2.9413999999999999E-2</v>
      </c>
      <c r="N1776">
        <v>6.4386899999999997E-2</v>
      </c>
      <c r="O1776">
        <v>-4.7537500000000003E-2</v>
      </c>
      <c r="P1776">
        <v>-1.25647E-2</v>
      </c>
      <c r="Q1776">
        <v>1.16574E-2</v>
      </c>
      <c r="R1776">
        <v>3.5879500000000002E-2</v>
      </c>
      <c r="S1776">
        <v>7.0852300000000007E-2</v>
      </c>
    </row>
    <row r="1777" spans="1:19">
      <c r="A1777" s="12">
        <v>41166</v>
      </c>
      <c r="B1777" s="14">
        <v>4</v>
      </c>
      <c r="C1777" t="s">
        <v>56</v>
      </c>
      <c r="D1777" t="s">
        <v>52</v>
      </c>
      <c r="E1777" t="str">
        <f t="shared" si="27"/>
        <v>411664Average Per TonAll</v>
      </c>
      <c r="F1777">
        <v>0.1523098</v>
      </c>
      <c r="G1777">
        <v>0.1587305</v>
      </c>
      <c r="H1777">
        <v>0.15049789999999999</v>
      </c>
      <c r="I1777">
        <v>63.386719999999997</v>
      </c>
      <c r="J1777">
        <v>-5.1693500000000003E-2</v>
      </c>
      <c r="K1777">
        <v>-1.7359200000000002E-2</v>
      </c>
      <c r="L1777">
        <v>6.4206999999999997E-3</v>
      </c>
      <c r="M1777">
        <v>3.0200500000000002E-2</v>
      </c>
      <c r="N1777">
        <v>6.4534800000000003E-2</v>
      </c>
      <c r="O1777">
        <v>-5.9926100000000003E-2</v>
      </c>
      <c r="P1777">
        <v>-2.5591800000000001E-2</v>
      </c>
      <c r="Q1777">
        <v>-1.812E-3</v>
      </c>
      <c r="R1777">
        <v>2.1967899999999999E-2</v>
      </c>
      <c r="S1777">
        <v>5.6302199999999997E-2</v>
      </c>
    </row>
    <row r="1778" spans="1:19">
      <c r="A1778" s="12">
        <v>41166</v>
      </c>
      <c r="B1778" s="14">
        <v>5</v>
      </c>
      <c r="C1778" t="s">
        <v>63</v>
      </c>
      <c r="D1778" t="s">
        <v>58</v>
      </c>
      <c r="E1778" t="str">
        <f t="shared" si="27"/>
        <v>411665Aggregate100% Cycling</v>
      </c>
      <c r="F1778">
        <v>7.4069979999999997</v>
      </c>
      <c r="G1778">
        <v>7.6416579999999996</v>
      </c>
      <c r="H1778">
        <v>6.5712510000000002</v>
      </c>
      <c r="I1778">
        <v>63.811660000000003</v>
      </c>
      <c r="J1778">
        <v>-0.42066039999999999</v>
      </c>
      <c r="K1778">
        <v>-3.3491800000000002E-2</v>
      </c>
      <c r="L1778">
        <v>0.23466000000000001</v>
      </c>
      <c r="M1778">
        <v>0.50281180000000003</v>
      </c>
      <c r="N1778">
        <v>0.8899804</v>
      </c>
      <c r="O1778">
        <v>-1.4910669999999999</v>
      </c>
      <c r="P1778">
        <v>-1.103899</v>
      </c>
      <c r="Q1778">
        <v>-0.83574709999999997</v>
      </c>
      <c r="R1778">
        <v>-0.56759530000000002</v>
      </c>
      <c r="S1778">
        <v>-0.1804267</v>
      </c>
    </row>
    <row r="1779" spans="1:19">
      <c r="A1779" s="12">
        <v>41166</v>
      </c>
      <c r="B1779" s="14">
        <v>5</v>
      </c>
      <c r="C1779" t="s">
        <v>63</v>
      </c>
      <c r="D1779" t="s">
        <v>57</v>
      </c>
      <c r="E1779" t="str">
        <f t="shared" si="27"/>
        <v>411665Aggregate50% Cycling</v>
      </c>
      <c r="F1779">
        <v>6.7593909999999999</v>
      </c>
      <c r="G1779">
        <v>6.9442170000000001</v>
      </c>
      <c r="H1779">
        <v>7.2138410000000004</v>
      </c>
      <c r="I1779">
        <v>63.686410000000002</v>
      </c>
      <c r="J1779">
        <v>-0.39021830000000002</v>
      </c>
      <c r="K1779">
        <v>-5.04777E-2</v>
      </c>
      <c r="L1779">
        <v>0.18482560000000001</v>
      </c>
      <c r="M1779">
        <v>0.42012890000000003</v>
      </c>
      <c r="N1779">
        <v>0.75986940000000003</v>
      </c>
      <c r="O1779">
        <v>-0.1205941</v>
      </c>
      <c r="P1779">
        <v>0.21914649999999999</v>
      </c>
      <c r="Q1779">
        <v>0.45444980000000001</v>
      </c>
      <c r="R1779">
        <v>0.68975299999999995</v>
      </c>
      <c r="S1779">
        <v>1.0294939999999999</v>
      </c>
    </row>
    <row r="1780" spans="1:19">
      <c r="A1780" s="12">
        <v>41166</v>
      </c>
      <c r="B1780" s="14">
        <v>5</v>
      </c>
      <c r="C1780" t="s">
        <v>63</v>
      </c>
      <c r="D1780" t="s">
        <v>52</v>
      </c>
      <c r="E1780" t="str">
        <f t="shared" si="27"/>
        <v>411665AggregateAll</v>
      </c>
      <c r="F1780">
        <v>14.169169999999999</v>
      </c>
      <c r="G1780">
        <v>14.588480000000001</v>
      </c>
      <c r="H1780">
        <v>13.79875</v>
      </c>
      <c r="I1780">
        <v>63.752789999999997</v>
      </c>
      <c r="J1780">
        <v>-0.81109509999999996</v>
      </c>
      <c r="K1780">
        <v>-8.4165100000000007E-2</v>
      </c>
      <c r="L1780">
        <v>0.41930430000000002</v>
      </c>
      <c r="M1780">
        <v>0.92277379999999998</v>
      </c>
      <c r="N1780">
        <v>1.6497040000000001</v>
      </c>
      <c r="O1780">
        <v>-1.600822</v>
      </c>
      <c r="P1780">
        <v>-0.87389220000000001</v>
      </c>
      <c r="Q1780">
        <v>-0.3704228</v>
      </c>
      <c r="R1780">
        <v>0.13304669999999999</v>
      </c>
      <c r="S1780">
        <v>0.85997650000000003</v>
      </c>
    </row>
    <row r="1781" spans="1:19">
      <c r="A1781" s="12">
        <v>41166</v>
      </c>
      <c r="B1781" s="14">
        <v>5</v>
      </c>
      <c r="C1781" t="s">
        <v>55</v>
      </c>
      <c r="D1781" t="s">
        <v>58</v>
      </c>
      <c r="E1781" t="str">
        <f t="shared" si="27"/>
        <v>411665Average Per Device100% Cycling</v>
      </c>
      <c r="F1781">
        <v>0.51081860000000001</v>
      </c>
      <c r="G1781">
        <v>0.52700170000000002</v>
      </c>
      <c r="H1781">
        <v>0.45318180000000002</v>
      </c>
      <c r="I1781">
        <v>63.811660000000003</v>
      </c>
      <c r="J1781">
        <v>-3.7312400000000003E-2</v>
      </c>
      <c r="K1781">
        <v>-5.7067999999999997E-3</v>
      </c>
      <c r="L1781">
        <v>1.6183099999999999E-2</v>
      </c>
      <c r="M1781">
        <v>3.8073099999999999E-2</v>
      </c>
      <c r="N1781">
        <v>6.9678699999999996E-2</v>
      </c>
      <c r="O1781">
        <v>-0.1111323</v>
      </c>
      <c r="P1781">
        <v>-7.9526700000000006E-2</v>
      </c>
      <c r="Q1781">
        <v>-5.7636800000000002E-2</v>
      </c>
      <c r="R1781">
        <v>-3.5746800000000002E-2</v>
      </c>
      <c r="S1781">
        <v>-4.1412000000000003E-3</v>
      </c>
    </row>
    <row r="1782" spans="1:19">
      <c r="A1782" s="12">
        <v>41166</v>
      </c>
      <c r="B1782" s="14">
        <v>5</v>
      </c>
      <c r="C1782" t="s">
        <v>55</v>
      </c>
      <c r="D1782" t="s">
        <v>57</v>
      </c>
      <c r="E1782" t="str">
        <f t="shared" si="27"/>
        <v>411665Average Per Device50% Cycling</v>
      </c>
      <c r="F1782">
        <v>0.54347900000000005</v>
      </c>
      <c r="G1782">
        <v>0.55833969999999999</v>
      </c>
      <c r="H1782">
        <v>0.58001840000000005</v>
      </c>
      <c r="I1782">
        <v>63.686410000000002</v>
      </c>
      <c r="J1782">
        <v>-3.8992499999999999E-2</v>
      </c>
      <c r="K1782">
        <v>-7.1755999999999999E-3</v>
      </c>
      <c r="L1782">
        <v>1.48606E-2</v>
      </c>
      <c r="M1782">
        <v>3.6896900000000003E-2</v>
      </c>
      <c r="N1782">
        <v>6.8713800000000005E-2</v>
      </c>
      <c r="O1782">
        <v>-1.7313800000000001E-2</v>
      </c>
      <c r="P1782">
        <v>1.45031E-2</v>
      </c>
      <c r="Q1782">
        <v>3.65394E-2</v>
      </c>
      <c r="R1782">
        <v>5.8575599999999999E-2</v>
      </c>
      <c r="S1782">
        <v>9.0392500000000001E-2</v>
      </c>
    </row>
    <row r="1783" spans="1:19">
      <c r="A1783" s="12">
        <v>41166</v>
      </c>
      <c r="B1783" s="14">
        <v>5</v>
      </c>
      <c r="C1783" t="s">
        <v>55</v>
      </c>
      <c r="D1783" t="s">
        <v>52</v>
      </c>
      <c r="E1783" t="str">
        <f t="shared" si="27"/>
        <v>411665Average Per DeviceAll</v>
      </c>
      <c r="F1783">
        <v>0.526169</v>
      </c>
      <c r="G1783">
        <v>0.54173059999999995</v>
      </c>
      <c r="H1783">
        <v>0.512795</v>
      </c>
      <c r="I1783">
        <v>63.752789999999997</v>
      </c>
      <c r="J1783">
        <v>-3.81021E-2</v>
      </c>
      <c r="K1783">
        <v>-6.3971999999999996E-3</v>
      </c>
      <c r="L1783">
        <v>1.55616E-2</v>
      </c>
      <c r="M1783">
        <v>3.7520299999999999E-2</v>
      </c>
      <c r="N1783">
        <v>6.9225200000000001E-2</v>
      </c>
      <c r="O1783">
        <v>-6.7037600000000003E-2</v>
      </c>
      <c r="P1783">
        <v>-3.5332700000000002E-2</v>
      </c>
      <c r="Q1783">
        <v>-1.3374E-2</v>
      </c>
      <c r="R1783">
        <v>8.5847000000000007E-3</v>
      </c>
      <c r="S1783">
        <v>4.0289600000000002E-2</v>
      </c>
    </row>
    <row r="1784" spans="1:19">
      <c r="A1784" s="12">
        <v>41166</v>
      </c>
      <c r="B1784" s="14">
        <v>5</v>
      </c>
      <c r="C1784" t="s">
        <v>54</v>
      </c>
      <c r="D1784" t="s">
        <v>58</v>
      </c>
      <c r="E1784" t="str">
        <f t="shared" si="27"/>
        <v>411665Average Per Premise100% Cycling</v>
      </c>
      <c r="F1784">
        <v>0.60465290000000005</v>
      </c>
      <c r="G1784">
        <v>0.62380880000000005</v>
      </c>
      <c r="H1784">
        <v>0.53642860000000003</v>
      </c>
      <c r="I1784">
        <v>63.811660000000003</v>
      </c>
      <c r="J1784">
        <v>-3.4339599999999998E-2</v>
      </c>
      <c r="K1784">
        <v>-2.7339999999999999E-3</v>
      </c>
      <c r="L1784">
        <v>1.91559E-2</v>
      </c>
      <c r="M1784">
        <v>4.1045900000000003E-2</v>
      </c>
      <c r="N1784">
        <v>7.2651499999999994E-2</v>
      </c>
      <c r="O1784">
        <v>-0.1217198</v>
      </c>
      <c r="P1784">
        <v>-9.0114200000000005E-2</v>
      </c>
      <c r="Q1784">
        <v>-6.8224300000000002E-2</v>
      </c>
      <c r="R1784">
        <v>-4.6334300000000002E-2</v>
      </c>
      <c r="S1784">
        <v>-1.4728700000000001E-2</v>
      </c>
    </row>
    <row r="1785" spans="1:19">
      <c r="A1785" s="12">
        <v>41166</v>
      </c>
      <c r="B1785" s="14">
        <v>5</v>
      </c>
      <c r="C1785" t="s">
        <v>54</v>
      </c>
      <c r="D1785" t="s">
        <v>57</v>
      </c>
      <c r="E1785" t="str">
        <f t="shared" si="27"/>
        <v>411665Average Per Premise50% Cycling</v>
      </c>
      <c r="F1785">
        <v>0.63302029999999998</v>
      </c>
      <c r="G1785">
        <v>0.65032939999999995</v>
      </c>
      <c r="H1785">
        <v>0.67557979999999995</v>
      </c>
      <c r="I1785">
        <v>63.686410000000002</v>
      </c>
      <c r="J1785">
        <v>-3.6544100000000003E-2</v>
      </c>
      <c r="K1785">
        <v>-4.7273000000000003E-3</v>
      </c>
      <c r="L1785">
        <v>1.7309000000000001E-2</v>
      </c>
      <c r="M1785">
        <v>3.93453E-2</v>
      </c>
      <c r="N1785">
        <v>7.1162100000000006E-2</v>
      </c>
      <c r="O1785">
        <v>-1.12937E-2</v>
      </c>
      <c r="P1785">
        <v>2.0523199999999998E-2</v>
      </c>
      <c r="Q1785">
        <v>4.2559399999999997E-2</v>
      </c>
      <c r="R1785">
        <v>6.4595700000000006E-2</v>
      </c>
      <c r="S1785">
        <v>9.6412600000000001E-2</v>
      </c>
    </row>
    <row r="1786" spans="1:19">
      <c r="A1786" s="12">
        <v>41166</v>
      </c>
      <c r="B1786" s="14">
        <v>5</v>
      </c>
      <c r="C1786" t="s">
        <v>54</v>
      </c>
      <c r="D1786" t="s">
        <v>52</v>
      </c>
      <c r="E1786" t="str">
        <f t="shared" si="27"/>
        <v>411665Average Per PremiseAll</v>
      </c>
      <c r="F1786">
        <v>0.61798560000000002</v>
      </c>
      <c r="G1786">
        <v>0.63627350000000005</v>
      </c>
      <c r="H1786">
        <v>0.60182970000000002</v>
      </c>
      <c r="I1786">
        <v>63.752789999999997</v>
      </c>
      <c r="J1786">
        <v>-3.5375700000000003E-2</v>
      </c>
      <c r="K1786">
        <v>-3.6708000000000001E-3</v>
      </c>
      <c r="L1786">
        <v>1.8287899999999999E-2</v>
      </c>
      <c r="M1786">
        <v>4.02466E-2</v>
      </c>
      <c r="N1786">
        <v>7.1951500000000002E-2</v>
      </c>
      <c r="O1786">
        <v>-6.9819500000000007E-2</v>
      </c>
      <c r="P1786">
        <v>-3.8114599999999998E-2</v>
      </c>
      <c r="Q1786">
        <v>-1.6155900000000001E-2</v>
      </c>
      <c r="R1786">
        <v>5.8028000000000003E-3</v>
      </c>
      <c r="S1786">
        <v>3.7507699999999998E-2</v>
      </c>
    </row>
    <row r="1787" spans="1:19">
      <c r="A1787" s="12">
        <v>41166</v>
      </c>
      <c r="B1787" s="14">
        <v>5</v>
      </c>
      <c r="C1787" t="s">
        <v>56</v>
      </c>
      <c r="D1787" t="s">
        <v>58</v>
      </c>
      <c r="E1787" t="str">
        <f t="shared" si="27"/>
        <v>411665Average Per Ton100% Cycling</v>
      </c>
      <c r="F1787">
        <v>0.14125799999999999</v>
      </c>
      <c r="G1787">
        <v>0.1457331</v>
      </c>
      <c r="H1787">
        <v>0.1253195</v>
      </c>
      <c r="I1787">
        <v>63.811660000000003</v>
      </c>
      <c r="J1787">
        <v>-4.9020399999999999E-2</v>
      </c>
      <c r="K1787">
        <v>-1.7414800000000001E-2</v>
      </c>
      <c r="L1787">
        <v>4.4752000000000004E-3</v>
      </c>
      <c r="M1787">
        <v>2.6365099999999999E-2</v>
      </c>
      <c r="N1787">
        <v>5.79707E-2</v>
      </c>
      <c r="O1787">
        <v>-6.9433999999999996E-2</v>
      </c>
      <c r="P1787">
        <v>-3.7828399999999998E-2</v>
      </c>
      <c r="Q1787">
        <v>-1.5938399999999998E-2</v>
      </c>
      <c r="R1787">
        <v>5.9515000000000002E-3</v>
      </c>
      <c r="S1787">
        <v>3.7557100000000003E-2</v>
      </c>
    </row>
    <row r="1788" spans="1:19">
      <c r="A1788" s="12">
        <v>41166</v>
      </c>
      <c r="B1788" s="14">
        <v>5</v>
      </c>
      <c r="C1788" t="s">
        <v>56</v>
      </c>
      <c r="D1788" t="s">
        <v>57</v>
      </c>
      <c r="E1788" t="str">
        <f t="shared" si="27"/>
        <v>411665Average Per Ton50% Cycling</v>
      </c>
      <c r="F1788">
        <v>0.15657499999999999</v>
      </c>
      <c r="G1788">
        <v>0.16085640000000001</v>
      </c>
      <c r="H1788">
        <v>0.1671019</v>
      </c>
      <c r="I1788">
        <v>63.686410000000002</v>
      </c>
      <c r="J1788">
        <v>-4.9571799999999999E-2</v>
      </c>
      <c r="K1788">
        <v>-1.7755E-2</v>
      </c>
      <c r="L1788">
        <v>4.2813E-3</v>
      </c>
      <c r="M1788">
        <v>2.63176E-2</v>
      </c>
      <c r="N1788">
        <v>5.8134499999999999E-2</v>
      </c>
      <c r="O1788">
        <v>-4.3326200000000002E-2</v>
      </c>
      <c r="P1788">
        <v>-1.1509399999999999E-2</v>
      </c>
      <c r="Q1788">
        <v>1.05269E-2</v>
      </c>
      <c r="R1788">
        <v>3.25632E-2</v>
      </c>
      <c r="S1788">
        <v>6.4380000000000007E-2</v>
      </c>
    </row>
    <row r="1789" spans="1:19">
      <c r="A1789" s="12">
        <v>41166</v>
      </c>
      <c r="B1789" s="14">
        <v>5</v>
      </c>
      <c r="C1789" t="s">
        <v>56</v>
      </c>
      <c r="D1789" t="s">
        <v>52</v>
      </c>
      <c r="E1789" t="str">
        <f t="shared" si="27"/>
        <v>411665Average Per TonAll</v>
      </c>
      <c r="F1789">
        <v>0.14845700000000001</v>
      </c>
      <c r="G1789">
        <v>0.152841</v>
      </c>
      <c r="H1789">
        <v>0.14495730000000001</v>
      </c>
      <c r="I1789">
        <v>63.752789999999997</v>
      </c>
      <c r="J1789">
        <v>-4.92796E-2</v>
      </c>
      <c r="K1789">
        <v>-1.7574699999999999E-2</v>
      </c>
      <c r="L1789">
        <v>4.3841000000000001E-3</v>
      </c>
      <c r="M1789">
        <v>2.63428E-2</v>
      </c>
      <c r="N1789">
        <v>5.8047700000000001E-2</v>
      </c>
      <c r="O1789">
        <v>-5.71633E-2</v>
      </c>
      <c r="P1789">
        <v>-2.5458399999999999E-2</v>
      </c>
      <c r="Q1789">
        <v>-3.4997000000000001E-3</v>
      </c>
      <c r="R1789">
        <v>1.8459E-2</v>
      </c>
      <c r="S1789">
        <v>5.0163899999999997E-2</v>
      </c>
    </row>
    <row r="1790" spans="1:19">
      <c r="A1790" s="12">
        <v>41166</v>
      </c>
      <c r="B1790" s="14">
        <v>6</v>
      </c>
      <c r="C1790" t="s">
        <v>63</v>
      </c>
      <c r="D1790" t="s">
        <v>58</v>
      </c>
      <c r="E1790" t="str">
        <f t="shared" si="27"/>
        <v>411666Aggregate100% Cycling</v>
      </c>
      <c r="F1790">
        <v>8.0237180000000006</v>
      </c>
      <c r="G1790">
        <v>8.7684560000000005</v>
      </c>
      <c r="H1790">
        <v>7.5402120000000004</v>
      </c>
      <c r="I1790">
        <v>63.313160000000003</v>
      </c>
      <c r="J1790">
        <v>-1.8496100000000001E-2</v>
      </c>
      <c r="K1790">
        <v>0.43242839999999999</v>
      </c>
      <c r="L1790">
        <v>0.74473739999999999</v>
      </c>
      <c r="M1790">
        <v>1.0570459999999999</v>
      </c>
      <c r="N1790">
        <v>1.507971</v>
      </c>
      <c r="O1790">
        <v>-1.24674</v>
      </c>
      <c r="P1790">
        <v>-0.79581519999999994</v>
      </c>
      <c r="Q1790">
        <v>-0.4835062</v>
      </c>
      <c r="R1790">
        <v>-0.1711973</v>
      </c>
      <c r="S1790">
        <v>0.27972720000000001</v>
      </c>
    </row>
    <row r="1791" spans="1:19">
      <c r="A1791" s="12">
        <v>41166</v>
      </c>
      <c r="B1791" s="14">
        <v>6</v>
      </c>
      <c r="C1791" t="s">
        <v>63</v>
      </c>
      <c r="D1791" t="s">
        <v>57</v>
      </c>
      <c r="E1791" t="str">
        <f t="shared" si="27"/>
        <v>411666Aggregate50% Cycling</v>
      </c>
      <c r="F1791">
        <v>7.1812969999999998</v>
      </c>
      <c r="G1791">
        <v>7.6088560000000003</v>
      </c>
      <c r="H1791">
        <v>7.9042870000000001</v>
      </c>
      <c r="I1791">
        <v>62.957889999999999</v>
      </c>
      <c r="J1791">
        <v>-0.17468639999999999</v>
      </c>
      <c r="K1791">
        <v>0.18112529999999999</v>
      </c>
      <c r="L1791">
        <v>0.42755939999999998</v>
      </c>
      <c r="M1791">
        <v>0.67399350000000002</v>
      </c>
      <c r="N1791">
        <v>1.0298050000000001</v>
      </c>
      <c r="O1791">
        <v>0.1207442</v>
      </c>
      <c r="P1791">
        <v>0.47655589999999998</v>
      </c>
      <c r="Q1791">
        <v>0.72299000000000002</v>
      </c>
      <c r="R1791">
        <v>0.96942410000000001</v>
      </c>
      <c r="S1791">
        <v>1.3252360000000001</v>
      </c>
    </row>
    <row r="1792" spans="1:19">
      <c r="A1792" s="12">
        <v>41166</v>
      </c>
      <c r="B1792" s="14">
        <v>6</v>
      </c>
      <c r="C1792" t="s">
        <v>63</v>
      </c>
      <c r="D1792" t="s">
        <v>52</v>
      </c>
      <c r="E1792" t="str">
        <f t="shared" si="27"/>
        <v>411666AggregateAll</v>
      </c>
      <c r="F1792">
        <v>15.20674</v>
      </c>
      <c r="G1792">
        <v>16.376999999999999</v>
      </c>
      <c r="H1792">
        <v>15.45674</v>
      </c>
      <c r="I1792">
        <v>63.146180000000001</v>
      </c>
      <c r="J1792">
        <v>-0.19464010000000001</v>
      </c>
      <c r="K1792">
        <v>0.61175369999999996</v>
      </c>
      <c r="L1792">
        <v>1.1702600000000001</v>
      </c>
      <c r="M1792">
        <v>1.7287650000000001</v>
      </c>
      <c r="N1792">
        <v>2.5351590000000002</v>
      </c>
      <c r="O1792">
        <v>-1.114895</v>
      </c>
      <c r="P1792">
        <v>-0.30850149999999998</v>
      </c>
      <c r="Q1792">
        <v>0.25000440000000002</v>
      </c>
      <c r="R1792">
        <v>0.80851019999999996</v>
      </c>
      <c r="S1792">
        <v>1.6149039999999999</v>
      </c>
    </row>
    <row r="1793" spans="1:19">
      <c r="A1793" s="12">
        <v>41166</v>
      </c>
      <c r="B1793" s="14">
        <v>6</v>
      </c>
      <c r="C1793" t="s">
        <v>55</v>
      </c>
      <c r="D1793" t="s">
        <v>58</v>
      </c>
      <c r="E1793" t="str">
        <f t="shared" si="27"/>
        <v>411666Average Per Device100% Cycling</v>
      </c>
      <c r="F1793">
        <v>0.55335029999999996</v>
      </c>
      <c r="G1793">
        <v>0.60471059999999999</v>
      </c>
      <c r="H1793">
        <v>0.52000559999999996</v>
      </c>
      <c r="I1793">
        <v>63.313160000000003</v>
      </c>
      <c r="J1793">
        <v>-1.0944499999999999E-2</v>
      </c>
      <c r="K1793">
        <v>2.5865699999999998E-2</v>
      </c>
      <c r="L1793">
        <v>5.1360299999999998E-2</v>
      </c>
      <c r="M1793">
        <v>7.6854900000000004E-2</v>
      </c>
      <c r="N1793">
        <v>0.11366510000000001</v>
      </c>
      <c r="O1793">
        <v>-9.5649499999999998E-2</v>
      </c>
      <c r="P1793">
        <v>-5.8839299999999997E-2</v>
      </c>
      <c r="Q1793">
        <v>-3.3344699999999998E-2</v>
      </c>
      <c r="R1793">
        <v>-7.8501000000000005E-3</v>
      </c>
      <c r="S1793">
        <v>2.8960099999999999E-2</v>
      </c>
    </row>
    <row r="1794" spans="1:19">
      <c r="A1794" s="12">
        <v>41166</v>
      </c>
      <c r="B1794" s="14">
        <v>6</v>
      </c>
      <c r="C1794" t="s">
        <v>55</v>
      </c>
      <c r="D1794" t="s">
        <v>57</v>
      </c>
      <c r="E1794" t="str">
        <f t="shared" si="27"/>
        <v>411666Average Per Device50% Cycling</v>
      </c>
      <c r="F1794">
        <v>0.57740170000000002</v>
      </c>
      <c r="G1794">
        <v>0.61177899999999996</v>
      </c>
      <c r="H1794">
        <v>0.63553269999999995</v>
      </c>
      <c r="I1794">
        <v>62.957889999999999</v>
      </c>
      <c r="J1794">
        <v>-2.2023299999999999E-2</v>
      </c>
      <c r="K1794">
        <v>1.12987E-2</v>
      </c>
      <c r="L1794">
        <v>3.43773E-2</v>
      </c>
      <c r="M1794">
        <v>5.7456E-2</v>
      </c>
      <c r="N1794">
        <v>9.0777999999999998E-2</v>
      </c>
      <c r="O1794">
        <v>1.7304E-3</v>
      </c>
      <c r="P1794">
        <v>3.5052300000000002E-2</v>
      </c>
      <c r="Q1794">
        <v>5.8131000000000002E-2</v>
      </c>
      <c r="R1794">
        <v>8.1209699999999996E-2</v>
      </c>
      <c r="S1794">
        <v>0.1145316</v>
      </c>
    </row>
    <row r="1795" spans="1:19">
      <c r="A1795" s="12">
        <v>41166</v>
      </c>
      <c r="B1795" s="14">
        <v>6</v>
      </c>
      <c r="C1795" t="s">
        <v>55</v>
      </c>
      <c r="D1795" t="s">
        <v>52</v>
      </c>
      <c r="E1795" t="str">
        <f t="shared" ref="E1795:E1858" si="28">CONCATENATE(A1795,B1795,C1795,D1795)</f>
        <v>411666Average Per DeviceAll</v>
      </c>
      <c r="F1795">
        <v>0.5646544</v>
      </c>
      <c r="G1795">
        <v>0.60803280000000004</v>
      </c>
      <c r="H1795">
        <v>0.57430329999999996</v>
      </c>
      <c r="I1795">
        <v>63.146180000000001</v>
      </c>
      <c r="J1795">
        <v>-1.6151499999999999E-2</v>
      </c>
      <c r="K1795">
        <v>1.90192E-2</v>
      </c>
      <c r="L1795">
        <v>4.3378300000000002E-2</v>
      </c>
      <c r="M1795">
        <v>6.7737400000000003E-2</v>
      </c>
      <c r="N1795">
        <v>0.1029081</v>
      </c>
      <c r="O1795">
        <v>-4.9880899999999999E-2</v>
      </c>
      <c r="P1795">
        <v>-1.47102E-2</v>
      </c>
      <c r="Q1795">
        <v>9.6489000000000002E-3</v>
      </c>
      <c r="R1795">
        <v>3.4007999999999997E-2</v>
      </c>
      <c r="S1795">
        <v>6.9178699999999996E-2</v>
      </c>
    </row>
    <row r="1796" spans="1:19">
      <c r="A1796" s="12">
        <v>41166</v>
      </c>
      <c r="B1796" s="14">
        <v>6</v>
      </c>
      <c r="C1796" t="s">
        <v>54</v>
      </c>
      <c r="D1796" t="s">
        <v>58</v>
      </c>
      <c r="E1796" t="str">
        <f t="shared" si="28"/>
        <v>411666Average Per Premise100% Cycling</v>
      </c>
      <c r="F1796">
        <v>0.65499739999999995</v>
      </c>
      <c r="G1796">
        <v>0.71579230000000005</v>
      </c>
      <c r="H1796">
        <v>0.61552750000000001</v>
      </c>
      <c r="I1796">
        <v>63.313160000000003</v>
      </c>
      <c r="J1796">
        <v>-1.5099E-3</v>
      </c>
      <c r="K1796">
        <v>3.53003E-2</v>
      </c>
      <c r="L1796">
        <v>6.0794899999999999E-2</v>
      </c>
      <c r="M1796">
        <v>8.6289500000000005E-2</v>
      </c>
      <c r="N1796">
        <v>0.12309970000000001</v>
      </c>
      <c r="O1796">
        <v>-0.1017747</v>
      </c>
      <c r="P1796">
        <v>-6.4964499999999994E-2</v>
      </c>
      <c r="Q1796">
        <v>-3.9469900000000002E-2</v>
      </c>
      <c r="R1796">
        <v>-1.39753E-2</v>
      </c>
      <c r="S1796">
        <v>2.2834900000000002E-2</v>
      </c>
    </row>
    <row r="1797" spans="1:19">
      <c r="A1797" s="12">
        <v>41166</v>
      </c>
      <c r="B1797" s="14">
        <v>6</v>
      </c>
      <c r="C1797" t="s">
        <v>54</v>
      </c>
      <c r="D1797" t="s">
        <v>57</v>
      </c>
      <c r="E1797" t="str">
        <f t="shared" si="28"/>
        <v>411666Average Per Premise50% Cycling</v>
      </c>
      <c r="F1797">
        <v>0.67253200000000002</v>
      </c>
      <c r="G1797">
        <v>0.71257320000000002</v>
      </c>
      <c r="H1797">
        <v>0.74024040000000002</v>
      </c>
      <c r="I1797">
        <v>62.957889999999999</v>
      </c>
      <c r="J1797">
        <v>-1.6359499999999999E-2</v>
      </c>
      <c r="K1797">
        <v>1.6962499999999998E-2</v>
      </c>
      <c r="L1797">
        <v>4.0041100000000003E-2</v>
      </c>
      <c r="M1797">
        <v>6.3119800000000004E-2</v>
      </c>
      <c r="N1797">
        <v>9.6441799999999994E-2</v>
      </c>
      <c r="O1797">
        <v>1.13078E-2</v>
      </c>
      <c r="P1797">
        <v>4.4629700000000001E-2</v>
      </c>
      <c r="Q1797">
        <v>6.7708400000000002E-2</v>
      </c>
      <c r="R1797">
        <v>9.0787000000000007E-2</v>
      </c>
      <c r="S1797">
        <v>0.124109</v>
      </c>
    </row>
    <row r="1798" spans="1:19">
      <c r="A1798" s="12">
        <v>41166</v>
      </c>
      <c r="B1798" s="14">
        <v>6</v>
      </c>
      <c r="C1798" t="s">
        <v>54</v>
      </c>
      <c r="D1798" t="s">
        <v>52</v>
      </c>
      <c r="E1798" t="str">
        <f t="shared" si="28"/>
        <v>411666Average Per PremiseAll</v>
      </c>
      <c r="F1798">
        <v>0.66323869999999996</v>
      </c>
      <c r="G1798">
        <v>0.71427929999999995</v>
      </c>
      <c r="H1798">
        <v>0.67414260000000004</v>
      </c>
      <c r="I1798">
        <v>63.146180000000001</v>
      </c>
      <c r="J1798">
        <v>-8.4892000000000006E-3</v>
      </c>
      <c r="K1798">
        <v>2.66815E-2</v>
      </c>
      <c r="L1798">
        <v>5.1040599999999998E-2</v>
      </c>
      <c r="M1798">
        <v>7.53997E-2</v>
      </c>
      <c r="N1798">
        <v>0.1105704</v>
      </c>
      <c r="O1798">
        <v>-4.86259E-2</v>
      </c>
      <c r="P1798">
        <v>-1.34552E-2</v>
      </c>
      <c r="Q1798">
        <v>1.0903899999999999E-2</v>
      </c>
      <c r="R1798">
        <v>3.5263000000000003E-2</v>
      </c>
      <c r="S1798">
        <v>7.0433700000000002E-2</v>
      </c>
    </row>
    <row r="1799" spans="1:19">
      <c r="A1799" s="12">
        <v>41166</v>
      </c>
      <c r="B1799" s="14">
        <v>6</v>
      </c>
      <c r="C1799" t="s">
        <v>56</v>
      </c>
      <c r="D1799" t="s">
        <v>58</v>
      </c>
      <c r="E1799" t="str">
        <f t="shared" si="28"/>
        <v>411666Average Per Ton100% Cycling</v>
      </c>
      <c r="F1799">
        <v>0.1530194</v>
      </c>
      <c r="G1799">
        <v>0.16722210000000001</v>
      </c>
      <c r="H1799">
        <v>0.1437985</v>
      </c>
      <c r="I1799">
        <v>63.313160000000003</v>
      </c>
      <c r="J1799">
        <v>-4.8101999999999999E-2</v>
      </c>
      <c r="K1799">
        <v>-1.1291799999999999E-2</v>
      </c>
      <c r="L1799">
        <v>1.42028E-2</v>
      </c>
      <c r="M1799">
        <v>3.9697400000000001E-2</v>
      </c>
      <c r="N1799">
        <v>7.6507599999999995E-2</v>
      </c>
      <c r="O1799">
        <v>-7.1525699999999998E-2</v>
      </c>
      <c r="P1799">
        <v>-3.4715500000000003E-2</v>
      </c>
      <c r="Q1799">
        <v>-9.2209000000000006E-3</v>
      </c>
      <c r="R1799">
        <v>1.6273699999999999E-2</v>
      </c>
      <c r="S1799">
        <v>5.3083900000000003E-2</v>
      </c>
    </row>
    <row r="1800" spans="1:19">
      <c r="A1800" s="12">
        <v>41166</v>
      </c>
      <c r="B1800" s="14">
        <v>6</v>
      </c>
      <c r="C1800" t="s">
        <v>56</v>
      </c>
      <c r="D1800" t="s">
        <v>57</v>
      </c>
      <c r="E1800" t="str">
        <f t="shared" si="28"/>
        <v>411666Average Per Ton50% Cycling</v>
      </c>
      <c r="F1800">
        <v>0.1663481</v>
      </c>
      <c r="G1800">
        <v>0.17625209999999999</v>
      </c>
      <c r="H1800">
        <v>0.18309549999999999</v>
      </c>
      <c r="I1800">
        <v>62.957889999999999</v>
      </c>
      <c r="J1800">
        <v>-4.6496599999999999E-2</v>
      </c>
      <c r="K1800">
        <v>-1.3174699999999999E-2</v>
      </c>
      <c r="L1800">
        <v>9.9039999999999996E-3</v>
      </c>
      <c r="M1800">
        <v>3.2982699999999997E-2</v>
      </c>
      <c r="N1800">
        <v>6.6304600000000005E-2</v>
      </c>
      <c r="O1800">
        <v>-3.96532E-2</v>
      </c>
      <c r="P1800">
        <v>-6.3312999999999998E-3</v>
      </c>
      <c r="Q1800">
        <v>1.6747399999999999E-2</v>
      </c>
      <c r="R1800">
        <v>3.9826100000000003E-2</v>
      </c>
      <c r="S1800">
        <v>7.3148000000000005E-2</v>
      </c>
    </row>
    <row r="1801" spans="1:19">
      <c r="A1801" s="12">
        <v>41166</v>
      </c>
      <c r="B1801" s="14">
        <v>6</v>
      </c>
      <c r="C1801" t="s">
        <v>56</v>
      </c>
      <c r="D1801" t="s">
        <v>52</v>
      </c>
      <c r="E1801" t="str">
        <f t="shared" si="28"/>
        <v>411666Average Per TonAll</v>
      </c>
      <c r="F1801">
        <v>0.15928390000000001</v>
      </c>
      <c r="G1801">
        <v>0.17146620000000001</v>
      </c>
      <c r="H1801">
        <v>0.1622681</v>
      </c>
      <c r="I1801">
        <v>63.146180000000001</v>
      </c>
      <c r="J1801">
        <v>-4.7347500000000001E-2</v>
      </c>
      <c r="K1801">
        <v>-1.21768E-2</v>
      </c>
      <c r="L1801">
        <v>1.2182399999999999E-2</v>
      </c>
      <c r="M1801">
        <v>3.6541499999999998E-2</v>
      </c>
      <c r="N1801">
        <v>7.1712200000000004E-2</v>
      </c>
      <c r="O1801">
        <v>-5.6545600000000001E-2</v>
      </c>
      <c r="P1801">
        <v>-2.1374899999999999E-2</v>
      </c>
      <c r="Q1801">
        <v>2.9841999999999998E-3</v>
      </c>
      <c r="R1801">
        <v>2.7343300000000001E-2</v>
      </c>
      <c r="S1801">
        <v>6.2514E-2</v>
      </c>
    </row>
    <row r="1802" spans="1:19">
      <c r="A1802" s="12">
        <v>41166</v>
      </c>
      <c r="B1802" s="14">
        <v>7</v>
      </c>
      <c r="C1802" t="s">
        <v>63</v>
      </c>
      <c r="D1802" t="s">
        <v>58</v>
      </c>
      <c r="E1802" t="str">
        <f t="shared" si="28"/>
        <v>411667Aggregate100% Cycling</v>
      </c>
      <c r="F1802">
        <v>9.893656</v>
      </c>
      <c r="G1802">
        <v>9.7413900000000009</v>
      </c>
      <c r="H1802">
        <v>8.3768619999999991</v>
      </c>
      <c r="I1802">
        <v>64.940479999999994</v>
      </c>
      <c r="J1802">
        <v>-0.94980620000000004</v>
      </c>
      <c r="K1802">
        <v>-0.47861310000000001</v>
      </c>
      <c r="L1802">
        <v>-0.15226619999999999</v>
      </c>
      <c r="M1802">
        <v>0.1740807</v>
      </c>
      <c r="N1802">
        <v>0.64527380000000001</v>
      </c>
      <c r="O1802">
        <v>-2.3143340000000001</v>
      </c>
      <c r="P1802">
        <v>-1.8431409999999999</v>
      </c>
      <c r="Q1802">
        <v>-1.516794</v>
      </c>
      <c r="R1802">
        <v>-1.190447</v>
      </c>
      <c r="S1802">
        <v>-0.71925360000000005</v>
      </c>
    </row>
    <row r="1803" spans="1:19">
      <c r="A1803" s="12">
        <v>41166</v>
      </c>
      <c r="B1803" s="14">
        <v>7</v>
      </c>
      <c r="C1803" t="s">
        <v>63</v>
      </c>
      <c r="D1803" t="s">
        <v>57</v>
      </c>
      <c r="E1803" t="str">
        <f t="shared" si="28"/>
        <v>411667Aggregate50% Cycling</v>
      </c>
      <c r="F1803">
        <v>9.2693080000000005</v>
      </c>
      <c r="G1803">
        <v>9.1448160000000005</v>
      </c>
      <c r="H1803">
        <v>9.4998830000000005</v>
      </c>
      <c r="I1803">
        <v>64.858850000000004</v>
      </c>
      <c r="J1803">
        <v>-0.89259100000000002</v>
      </c>
      <c r="K1803">
        <v>-0.43879220000000002</v>
      </c>
      <c r="L1803">
        <v>-0.12449250000000001</v>
      </c>
      <c r="M1803">
        <v>0.18980710000000001</v>
      </c>
      <c r="N1803">
        <v>0.64360589999999995</v>
      </c>
      <c r="O1803">
        <v>-0.53752359999999999</v>
      </c>
      <c r="P1803">
        <v>-8.3724800000000002E-2</v>
      </c>
      <c r="Q1803">
        <v>0.2305749</v>
      </c>
      <c r="R1803">
        <v>0.54487450000000004</v>
      </c>
      <c r="S1803">
        <v>0.99867329999999999</v>
      </c>
    </row>
    <row r="1804" spans="1:19">
      <c r="A1804" s="12">
        <v>41166</v>
      </c>
      <c r="B1804" s="14">
        <v>7</v>
      </c>
      <c r="C1804" t="s">
        <v>63</v>
      </c>
      <c r="D1804" t="s">
        <v>52</v>
      </c>
      <c r="E1804" t="str">
        <f t="shared" si="28"/>
        <v>411667AggregateAll</v>
      </c>
      <c r="F1804">
        <v>19.168900000000001</v>
      </c>
      <c r="G1804">
        <v>18.892209999999999</v>
      </c>
      <c r="H1804">
        <v>17.89695</v>
      </c>
      <c r="I1804">
        <v>64.902119999999996</v>
      </c>
      <c r="J1804">
        <v>-1.842992</v>
      </c>
      <c r="K1804">
        <v>-0.91760379999999997</v>
      </c>
      <c r="L1804">
        <v>-0.27668300000000001</v>
      </c>
      <c r="M1804">
        <v>0.3642378</v>
      </c>
      <c r="N1804">
        <v>1.2896259999999999</v>
      </c>
      <c r="O1804">
        <v>-2.8382540000000001</v>
      </c>
      <c r="P1804">
        <v>-1.912866</v>
      </c>
      <c r="Q1804">
        <v>-1.2719450000000001</v>
      </c>
      <c r="R1804">
        <v>-0.63102409999999998</v>
      </c>
      <c r="S1804">
        <v>0.2943636</v>
      </c>
    </row>
    <row r="1805" spans="1:19">
      <c r="A1805" s="12">
        <v>41166</v>
      </c>
      <c r="B1805" s="14">
        <v>7</v>
      </c>
      <c r="C1805" t="s">
        <v>55</v>
      </c>
      <c r="D1805" t="s">
        <v>58</v>
      </c>
      <c r="E1805" t="str">
        <f t="shared" si="28"/>
        <v>411667Average Per Device100% Cycling</v>
      </c>
      <c r="F1805">
        <v>0.68230930000000001</v>
      </c>
      <c r="G1805">
        <v>0.67180830000000002</v>
      </c>
      <c r="H1805">
        <v>0.57770460000000001</v>
      </c>
      <c r="I1805">
        <v>64.940479999999994</v>
      </c>
      <c r="J1805">
        <v>-7.5606300000000001E-2</v>
      </c>
      <c r="K1805">
        <v>-3.7141500000000001E-2</v>
      </c>
      <c r="L1805">
        <v>-1.0501E-2</v>
      </c>
      <c r="M1805">
        <v>1.61396E-2</v>
      </c>
      <c r="N1805">
        <v>5.4604300000000001E-2</v>
      </c>
      <c r="O1805">
        <v>-0.16971</v>
      </c>
      <c r="P1805">
        <v>-0.13124520000000001</v>
      </c>
      <c r="Q1805">
        <v>-0.10460469999999999</v>
      </c>
      <c r="R1805">
        <v>-7.7964099999999995E-2</v>
      </c>
      <c r="S1805">
        <v>-3.9499399999999997E-2</v>
      </c>
    </row>
    <row r="1806" spans="1:19">
      <c r="A1806" s="12">
        <v>41166</v>
      </c>
      <c r="B1806" s="14">
        <v>7</v>
      </c>
      <c r="C1806" t="s">
        <v>55</v>
      </c>
      <c r="D1806" t="s">
        <v>57</v>
      </c>
      <c r="E1806" t="str">
        <f t="shared" si="28"/>
        <v>411667Average Per Device50% Cycling</v>
      </c>
      <c r="F1806">
        <v>0.74528519999999998</v>
      </c>
      <c r="G1806">
        <v>0.73527560000000003</v>
      </c>
      <c r="H1806">
        <v>0.76382430000000001</v>
      </c>
      <c r="I1806">
        <v>64.858850000000004</v>
      </c>
      <c r="J1806">
        <v>-8.1942399999999999E-2</v>
      </c>
      <c r="K1806">
        <v>-3.9444E-2</v>
      </c>
      <c r="L1806">
        <v>-1.00096E-2</v>
      </c>
      <c r="M1806">
        <v>1.94247E-2</v>
      </c>
      <c r="N1806">
        <v>6.1923199999999998E-2</v>
      </c>
      <c r="O1806">
        <v>-5.3393700000000002E-2</v>
      </c>
      <c r="P1806">
        <v>-1.0895200000000001E-2</v>
      </c>
      <c r="Q1806">
        <v>1.8539099999999999E-2</v>
      </c>
      <c r="R1806">
        <v>4.7973399999999999E-2</v>
      </c>
      <c r="S1806">
        <v>9.0471899999999994E-2</v>
      </c>
    </row>
    <row r="1807" spans="1:19">
      <c r="A1807" s="12">
        <v>41166</v>
      </c>
      <c r="B1807" s="14">
        <v>7</v>
      </c>
      <c r="C1807" t="s">
        <v>55</v>
      </c>
      <c r="D1807" t="s">
        <v>52</v>
      </c>
      <c r="E1807" t="str">
        <f t="shared" si="28"/>
        <v>411667Average Per DeviceAll</v>
      </c>
      <c r="F1807">
        <v>0.71190799999999999</v>
      </c>
      <c r="G1807">
        <v>0.70163790000000004</v>
      </c>
      <c r="H1807">
        <v>0.66518089999999996</v>
      </c>
      <c r="I1807">
        <v>64.902119999999996</v>
      </c>
      <c r="J1807">
        <v>-7.8584299999999996E-2</v>
      </c>
      <c r="K1807">
        <v>-3.8223699999999999E-2</v>
      </c>
      <c r="L1807">
        <v>-1.027E-2</v>
      </c>
      <c r="M1807">
        <v>1.7683600000000001E-2</v>
      </c>
      <c r="N1807">
        <v>5.8044199999999997E-2</v>
      </c>
      <c r="O1807">
        <v>-0.1150413</v>
      </c>
      <c r="P1807">
        <v>-7.4680700000000003E-2</v>
      </c>
      <c r="Q1807">
        <v>-4.6727100000000001E-2</v>
      </c>
      <c r="R1807">
        <v>-1.8773499999999999E-2</v>
      </c>
      <c r="S1807">
        <v>2.1587100000000001E-2</v>
      </c>
    </row>
    <row r="1808" spans="1:19">
      <c r="A1808" s="12">
        <v>41166</v>
      </c>
      <c r="B1808" s="14">
        <v>7</v>
      </c>
      <c r="C1808" t="s">
        <v>54</v>
      </c>
      <c r="D1808" t="s">
        <v>58</v>
      </c>
      <c r="E1808" t="str">
        <f t="shared" si="28"/>
        <v>411667Average Per Premise100% Cycling</v>
      </c>
      <c r="F1808">
        <v>0.80764539999999996</v>
      </c>
      <c r="G1808">
        <v>0.79521549999999996</v>
      </c>
      <c r="H1808">
        <v>0.68382549999999998</v>
      </c>
      <c r="I1808">
        <v>64.940479999999994</v>
      </c>
      <c r="J1808">
        <v>-7.7535199999999999E-2</v>
      </c>
      <c r="K1808">
        <v>-3.9070500000000001E-2</v>
      </c>
      <c r="L1808">
        <v>-1.2429900000000001E-2</v>
      </c>
      <c r="M1808">
        <v>1.42107E-2</v>
      </c>
      <c r="N1808">
        <v>5.2675399999999997E-2</v>
      </c>
      <c r="O1808">
        <v>-0.18892519999999999</v>
      </c>
      <c r="P1808">
        <v>-0.1504605</v>
      </c>
      <c r="Q1808">
        <v>-0.1238199</v>
      </c>
      <c r="R1808">
        <v>-9.7179299999999996E-2</v>
      </c>
      <c r="S1808">
        <v>-5.8714599999999999E-2</v>
      </c>
    </row>
    <row r="1809" spans="1:19">
      <c r="A1809" s="12">
        <v>41166</v>
      </c>
      <c r="B1809" s="14">
        <v>7</v>
      </c>
      <c r="C1809" t="s">
        <v>54</v>
      </c>
      <c r="D1809" t="s">
        <v>57</v>
      </c>
      <c r="E1809" t="str">
        <f t="shared" si="28"/>
        <v>411667Average Per Premise50% Cycling</v>
      </c>
      <c r="F1809">
        <v>0.86807529999999999</v>
      </c>
      <c r="G1809">
        <v>0.85641650000000002</v>
      </c>
      <c r="H1809">
        <v>0.88966880000000004</v>
      </c>
      <c r="I1809">
        <v>64.858850000000004</v>
      </c>
      <c r="J1809">
        <v>-8.3591600000000002E-2</v>
      </c>
      <c r="K1809">
        <v>-4.10931E-2</v>
      </c>
      <c r="L1809">
        <v>-1.16588E-2</v>
      </c>
      <c r="M1809">
        <v>1.77755E-2</v>
      </c>
      <c r="N1809">
        <v>6.0274000000000001E-2</v>
      </c>
      <c r="O1809">
        <v>-5.0339299999999997E-2</v>
      </c>
      <c r="P1809">
        <v>-7.8408999999999996E-3</v>
      </c>
      <c r="Q1809">
        <v>2.1593500000000002E-2</v>
      </c>
      <c r="R1809">
        <v>5.1027799999999998E-2</v>
      </c>
      <c r="S1809">
        <v>9.3526300000000007E-2</v>
      </c>
    </row>
    <row r="1810" spans="1:19">
      <c r="A1810" s="12">
        <v>41166</v>
      </c>
      <c r="B1810" s="14">
        <v>7</v>
      </c>
      <c r="C1810" t="s">
        <v>54</v>
      </c>
      <c r="D1810" t="s">
        <v>52</v>
      </c>
      <c r="E1810" t="str">
        <f t="shared" si="28"/>
        <v>411667Average Per PremiseAll</v>
      </c>
      <c r="F1810">
        <v>0.8360474</v>
      </c>
      <c r="G1810">
        <v>0.82398000000000005</v>
      </c>
      <c r="H1810">
        <v>0.78057180000000004</v>
      </c>
      <c r="I1810">
        <v>64.902119999999996</v>
      </c>
      <c r="J1810">
        <v>-8.03817E-2</v>
      </c>
      <c r="K1810">
        <v>-4.0021099999999997E-2</v>
      </c>
      <c r="L1810">
        <v>-1.20675E-2</v>
      </c>
      <c r="M1810">
        <v>1.58862E-2</v>
      </c>
      <c r="N1810">
        <v>5.62468E-2</v>
      </c>
      <c r="O1810">
        <v>-0.12378980000000001</v>
      </c>
      <c r="P1810">
        <v>-8.3429199999999995E-2</v>
      </c>
      <c r="Q1810">
        <v>-5.54756E-2</v>
      </c>
      <c r="R1810">
        <v>-2.7522000000000001E-2</v>
      </c>
      <c r="S1810">
        <v>1.28386E-2</v>
      </c>
    </row>
    <row r="1811" spans="1:19">
      <c r="A1811" s="12">
        <v>41166</v>
      </c>
      <c r="B1811" s="14">
        <v>7</v>
      </c>
      <c r="C1811" t="s">
        <v>56</v>
      </c>
      <c r="D1811" t="s">
        <v>58</v>
      </c>
      <c r="E1811" t="str">
        <f t="shared" si="28"/>
        <v>411667Average Per Ton100% Cycling</v>
      </c>
      <c r="F1811">
        <v>0.18868070000000001</v>
      </c>
      <c r="G1811">
        <v>0.18577689999999999</v>
      </c>
      <c r="H1811">
        <v>0.15975410000000001</v>
      </c>
      <c r="I1811">
        <v>64.940479999999994</v>
      </c>
      <c r="J1811">
        <v>-6.8009200000000006E-2</v>
      </c>
      <c r="K1811">
        <v>-2.9544399999999998E-2</v>
      </c>
      <c r="L1811">
        <v>-2.9037999999999998E-3</v>
      </c>
      <c r="M1811">
        <v>2.3736699999999999E-2</v>
      </c>
      <c r="N1811">
        <v>6.22015E-2</v>
      </c>
      <c r="O1811">
        <v>-9.4031900000000002E-2</v>
      </c>
      <c r="P1811">
        <v>-5.5567199999999997E-2</v>
      </c>
      <c r="Q1811">
        <v>-2.89266E-2</v>
      </c>
      <c r="R1811">
        <v>-2.2859999999999998E-3</v>
      </c>
      <c r="S1811">
        <v>3.6178700000000001E-2</v>
      </c>
    </row>
    <row r="1812" spans="1:19">
      <c r="A1812" s="12">
        <v>41166</v>
      </c>
      <c r="B1812" s="14">
        <v>7</v>
      </c>
      <c r="C1812" t="s">
        <v>56</v>
      </c>
      <c r="D1812" t="s">
        <v>57</v>
      </c>
      <c r="E1812" t="str">
        <f t="shared" si="28"/>
        <v>411667Average Per Ton50% Cycling</v>
      </c>
      <c r="F1812">
        <v>0.21471489999999999</v>
      </c>
      <c r="G1812">
        <v>0.2118312</v>
      </c>
      <c r="H1812">
        <v>0.220056</v>
      </c>
      <c r="I1812">
        <v>64.858850000000004</v>
      </c>
      <c r="J1812">
        <v>-7.4816599999999997E-2</v>
      </c>
      <c r="K1812">
        <v>-3.2318100000000002E-2</v>
      </c>
      <c r="L1812">
        <v>-2.8838000000000002E-3</v>
      </c>
      <c r="M1812">
        <v>2.6550600000000001E-2</v>
      </c>
      <c r="N1812">
        <v>6.9048999999999999E-2</v>
      </c>
      <c r="O1812">
        <v>-6.6591700000000004E-2</v>
      </c>
      <c r="P1812">
        <v>-2.4093300000000002E-2</v>
      </c>
      <c r="Q1812">
        <v>5.3410999999999997E-3</v>
      </c>
      <c r="R1812">
        <v>3.4775399999999998E-2</v>
      </c>
      <c r="S1812">
        <v>7.7273900000000006E-2</v>
      </c>
    </row>
    <row r="1813" spans="1:19">
      <c r="A1813" s="12">
        <v>41166</v>
      </c>
      <c r="B1813" s="14">
        <v>7</v>
      </c>
      <c r="C1813" t="s">
        <v>56</v>
      </c>
      <c r="D1813" t="s">
        <v>52</v>
      </c>
      <c r="E1813" t="str">
        <f t="shared" si="28"/>
        <v>411667Average Per TonAll</v>
      </c>
      <c r="F1813">
        <v>0.20091680000000001</v>
      </c>
      <c r="G1813">
        <v>0.19802239999999999</v>
      </c>
      <c r="H1813">
        <v>0.18809600000000001</v>
      </c>
      <c r="I1813">
        <v>64.902119999999996</v>
      </c>
      <c r="J1813">
        <v>-7.1208599999999997E-2</v>
      </c>
      <c r="K1813">
        <v>-3.0848E-2</v>
      </c>
      <c r="L1813">
        <v>-2.8944000000000001E-3</v>
      </c>
      <c r="M1813">
        <v>2.50592E-2</v>
      </c>
      <c r="N1813">
        <v>6.54198E-2</v>
      </c>
      <c r="O1813">
        <v>-8.1134999999999999E-2</v>
      </c>
      <c r="P1813">
        <v>-4.0774400000000002E-2</v>
      </c>
      <c r="Q1813">
        <v>-1.28208E-2</v>
      </c>
      <c r="R1813">
        <v>1.51328E-2</v>
      </c>
      <c r="S1813">
        <v>5.5493399999999998E-2</v>
      </c>
    </row>
    <row r="1814" spans="1:19">
      <c r="A1814" s="12">
        <v>41166</v>
      </c>
      <c r="B1814" s="14">
        <v>8</v>
      </c>
      <c r="C1814" t="s">
        <v>63</v>
      </c>
      <c r="D1814" t="s">
        <v>58</v>
      </c>
      <c r="E1814" t="str">
        <f t="shared" si="28"/>
        <v>411668Aggregate100% Cycling</v>
      </c>
      <c r="F1814">
        <v>10.263059999999999</v>
      </c>
      <c r="G1814">
        <v>9.5457459999999994</v>
      </c>
      <c r="H1814">
        <v>8.2086220000000001</v>
      </c>
      <c r="I1814">
        <v>71.496250000000003</v>
      </c>
      <c r="J1814">
        <v>-1.5497160000000001</v>
      </c>
      <c r="K1814">
        <v>-1.0579289999999999</v>
      </c>
      <c r="L1814">
        <v>-0.71731780000000001</v>
      </c>
      <c r="M1814">
        <v>-0.37670710000000002</v>
      </c>
      <c r="N1814">
        <v>0.11508069999999999</v>
      </c>
      <c r="O1814">
        <v>-2.8868399999999999</v>
      </c>
      <c r="P1814">
        <v>-2.3950520000000002</v>
      </c>
      <c r="Q1814">
        <v>-2.0544410000000002</v>
      </c>
      <c r="R1814">
        <v>-1.71383</v>
      </c>
      <c r="S1814">
        <v>-1.2220420000000001</v>
      </c>
    </row>
    <row r="1815" spans="1:19">
      <c r="A1815" s="12">
        <v>41166</v>
      </c>
      <c r="B1815" s="14">
        <v>8</v>
      </c>
      <c r="C1815" t="s">
        <v>63</v>
      </c>
      <c r="D1815" t="s">
        <v>57</v>
      </c>
      <c r="E1815" t="str">
        <f t="shared" si="28"/>
        <v>411668Aggregate50% Cycling</v>
      </c>
      <c r="F1815">
        <v>9.4947490000000005</v>
      </c>
      <c r="G1815">
        <v>9.3623619999999992</v>
      </c>
      <c r="H1815">
        <v>9.7258759999999995</v>
      </c>
      <c r="I1815">
        <v>71.668549999999996</v>
      </c>
      <c r="J1815">
        <v>-0.91064690000000004</v>
      </c>
      <c r="K1815">
        <v>-0.45084469999999999</v>
      </c>
      <c r="L1815">
        <v>-0.13238720000000001</v>
      </c>
      <c r="M1815">
        <v>0.1860704</v>
      </c>
      <c r="N1815">
        <v>0.64587260000000002</v>
      </c>
      <c r="O1815">
        <v>-0.54713310000000004</v>
      </c>
      <c r="P1815">
        <v>-8.7330900000000003E-2</v>
      </c>
      <c r="Q1815">
        <v>0.23112669999999999</v>
      </c>
      <c r="R1815">
        <v>0.54958430000000003</v>
      </c>
      <c r="S1815">
        <v>1.0093859999999999</v>
      </c>
    </row>
    <row r="1816" spans="1:19">
      <c r="A1816" s="12">
        <v>41166</v>
      </c>
      <c r="B1816" s="14">
        <v>8</v>
      </c>
      <c r="C1816" t="s">
        <v>63</v>
      </c>
      <c r="D1816" t="s">
        <v>52</v>
      </c>
      <c r="E1816" t="str">
        <f t="shared" si="28"/>
        <v>411668AggregateAll</v>
      </c>
      <c r="F1816">
        <v>19.76286</v>
      </c>
      <c r="G1816">
        <v>18.917680000000001</v>
      </c>
      <c r="H1816">
        <v>17.958130000000001</v>
      </c>
      <c r="I1816">
        <v>71.57723</v>
      </c>
      <c r="J1816">
        <v>-2.4563169999999999</v>
      </c>
      <c r="K1816">
        <v>-1.5044409999999999</v>
      </c>
      <c r="L1816">
        <v>-0.84517410000000004</v>
      </c>
      <c r="M1816">
        <v>-0.18590760000000001</v>
      </c>
      <c r="N1816">
        <v>0.76596850000000005</v>
      </c>
      <c r="O1816">
        <v>-3.41587</v>
      </c>
      <c r="P1816">
        <v>-2.463994</v>
      </c>
      <c r="Q1816">
        <v>-1.804727</v>
      </c>
      <c r="R1816">
        <v>-1.1454610000000001</v>
      </c>
      <c r="S1816">
        <v>-0.1935846</v>
      </c>
    </row>
    <row r="1817" spans="1:19">
      <c r="A1817" s="12">
        <v>41166</v>
      </c>
      <c r="B1817" s="14">
        <v>8</v>
      </c>
      <c r="C1817" t="s">
        <v>55</v>
      </c>
      <c r="D1817" t="s">
        <v>58</v>
      </c>
      <c r="E1817" t="str">
        <f t="shared" si="28"/>
        <v>411668Average Per Device100% Cycling</v>
      </c>
      <c r="F1817">
        <v>0.7077852</v>
      </c>
      <c r="G1817">
        <v>0.65831580000000001</v>
      </c>
      <c r="H1817">
        <v>0.56610210000000005</v>
      </c>
      <c r="I1817">
        <v>71.496250000000003</v>
      </c>
      <c r="J1817">
        <v>-0.11742030000000001</v>
      </c>
      <c r="K1817">
        <v>-7.7274300000000004E-2</v>
      </c>
      <c r="L1817">
        <v>-4.9469399999999997E-2</v>
      </c>
      <c r="M1817">
        <v>-2.16644E-2</v>
      </c>
      <c r="N1817">
        <v>1.8481500000000001E-2</v>
      </c>
      <c r="O1817">
        <v>-0.20963399999999999</v>
      </c>
      <c r="P1817">
        <v>-0.1694881</v>
      </c>
      <c r="Q1817">
        <v>-0.14168310000000001</v>
      </c>
      <c r="R1817">
        <v>-0.1138781</v>
      </c>
      <c r="S1817">
        <v>-7.3732199999999998E-2</v>
      </c>
    </row>
    <row r="1818" spans="1:19">
      <c r="A1818" s="12">
        <v>41166</v>
      </c>
      <c r="B1818" s="14">
        <v>8</v>
      </c>
      <c r="C1818" t="s">
        <v>55</v>
      </c>
      <c r="D1818" t="s">
        <v>57</v>
      </c>
      <c r="E1818" t="str">
        <f t="shared" si="28"/>
        <v>411668Average Per Device50% Cycling</v>
      </c>
      <c r="F1818">
        <v>0.76341150000000002</v>
      </c>
      <c r="G1818">
        <v>0.75276710000000002</v>
      </c>
      <c r="H1818">
        <v>0.78199490000000005</v>
      </c>
      <c r="I1818">
        <v>71.668549999999996</v>
      </c>
      <c r="J1818">
        <v>-8.35288E-2</v>
      </c>
      <c r="K1818">
        <v>-4.04681E-2</v>
      </c>
      <c r="L1818">
        <v>-1.06444E-2</v>
      </c>
      <c r="M1818">
        <v>1.91793E-2</v>
      </c>
      <c r="N1818">
        <v>6.2239999999999997E-2</v>
      </c>
      <c r="O1818">
        <v>-5.4301099999999998E-2</v>
      </c>
      <c r="P1818">
        <v>-1.1240399999999999E-2</v>
      </c>
      <c r="Q1818">
        <v>1.85834E-2</v>
      </c>
      <c r="R1818">
        <v>4.8407100000000002E-2</v>
      </c>
      <c r="S1818">
        <v>9.1467800000000002E-2</v>
      </c>
    </row>
    <row r="1819" spans="1:19">
      <c r="A1819" s="12">
        <v>41166</v>
      </c>
      <c r="B1819" s="14">
        <v>8</v>
      </c>
      <c r="C1819" t="s">
        <v>55</v>
      </c>
      <c r="D1819" t="s">
        <v>52</v>
      </c>
      <c r="E1819" t="str">
        <f t="shared" si="28"/>
        <v>411668Average Per DeviceAll</v>
      </c>
      <c r="F1819">
        <v>0.73392959999999996</v>
      </c>
      <c r="G1819">
        <v>0.70270790000000005</v>
      </c>
      <c r="H1819">
        <v>0.66757169999999999</v>
      </c>
      <c r="I1819">
        <v>71.57723</v>
      </c>
      <c r="J1819">
        <v>-0.10149130000000001</v>
      </c>
      <c r="K1819">
        <v>-5.9975399999999998E-2</v>
      </c>
      <c r="L1819">
        <v>-3.1221599999999999E-2</v>
      </c>
      <c r="M1819">
        <v>-2.4678999999999999E-3</v>
      </c>
      <c r="N1819">
        <v>3.9047999999999999E-2</v>
      </c>
      <c r="O1819">
        <v>-0.13662750000000001</v>
      </c>
      <c r="P1819">
        <v>-9.5111600000000004E-2</v>
      </c>
      <c r="Q1819">
        <v>-6.6357899999999997E-2</v>
      </c>
      <c r="R1819">
        <v>-3.7604100000000001E-2</v>
      </c>
      <c r="S1819">
        <v>3.9118E-3</v>
      </c>
    </row>
    <row r="1820" spans="1:19">
      <c r="A1820" s="12">
        <v>41166</v>
      </c>
      <c r="B1820" s="14">
        <v>8</v>
      </c>
      <c r="C1820" t="s">
        <v>54</v>
      </c>
      <c r="D1820" t="s">
        <v>58</v>
      </c>
      <c r="E1820" t="str">
        <f t="shared" si="28"/>
        <v>411668Average Per Premise100% Cycling</v>
      </c>
      <c r="F1820">
        <v>0.83780109999999997</v>
      </c>
      <c r="G1820">
        <v>0.77924450000000001</v>
      </c>
      <c r="H1820">
        <v>0.67009160000000001</v>
      </c>
      <c r="I1820">
        <v>71.496250000000003</v>
      </c>
      <c r="J1820">
        <v>-0.12650749999999999</v>
      </c>
      <c r="K1820">
        <v>-8.6361499999999994E-2</v>
      </c>
      <c r="L1820">
        <v>-5.85566E-2</v>
      </c>
      <c r="M1820">
        <v>-3.07516E-2</v>
      </c>
      <c r="N1820">
        <v>9.3942999999999995E-3</v>
      </c>
      <c r="O1820">
        <v>-0.23566039999999999</v>
      </c>
      <c r="P1820">
        <v>-0.1955144</v>
      </c>
      <c r="Q1820">
        <v>-0.16770950000000001</v>
      </c>
      <c r="R1820">
        <v>-0.13990449999999999</v>
      </c>
      <c r="S1820">
        <v>-9.9758600000000003E-2</v>
      </c>
    </row>
    <row r="1821" spans="1:19">
      <c r="A1821" s="12">
        <v>41166</v>
      </c>
      <c r="B1821" s="14">
        <v>8</v>
      </c>
      <c r="C1821" t="s">
        <v>54</v>
      </c>
      <c r="D1821" t="s">
        <v>57</v>
      </c>
      <c r="E1821" t="str">
        <f t="shared" si="28"/>
        <v>411668Average Per Premise50% Cycling</v>
      </c>
      <c r="F1821">
        <v>0.88918799999999998</v>
      </c>
      <c r="G1821">
        <v>0.87678990000000001</v>
      </c>
      <c r="H1821">
        <v>0.91083309999999995</v>
      </c>
      <c r="I1821">
        <v>71.668549999999996</v>
      </c>
      <c r="J1821">
        <v>-8.5282499999999997E-2</v>
      </c>
      <c r="K1821">
        <v>-4.2221799999999997E-2</v>
      </c>
      <c r="L1821">
        <v>-1.23981E-2</v>
      </c>
      <c r="M1821">
        <v>1.7425599999999999E-2</v>
      </c>
      <c r="N1821">
        <v>6.04863E-2</v>
      </c>
      <c r="O1821">
        <v>-5.1239300000000002E-2</v>
      </c>
      <c r="P1821">
        <v>-8.1785999999999994E-3</v>
      </c>
      <c r="Q1821">
        <v>2.16451E-2</v>
      </c>
      <c r="R1821">
        <v>5.1468800000000002E-2</v>
      </c>
      <c r="S1821">
        <v>9.4529500000000002E-2</v>
      </c>
    </row>
    <row r="1822" spans="1:19">
      <c r="A1822" s="12">
        <v>41166</v>
      </c>
      <c r="B1822" s="14">
        <v>8</v>
      </c>
      <c r="C1822" t="s">
        <v>54</v>
      </c>
      <c r="D1822" t="s">
        <v>52</v>
      </c>
      <c r="E1822" t="str">
        <f t="shared" si="28"/>
        <v>411668Average Per PremiseAll</v>
      </c>
      <c r="F1822">
        <v>0.86195290000000002</v>
      </c>
      <c r="G1822">
        <v>0.82509080000000001</v>
      </c>
      <c r="H1822">
        <v>0.78324009999999999</v>
      </c>
      <c r="I1822">
        <v>71.57723</v>
      </c>
      <c r="J1822">
        <v>-0.1071317</v>
      </c>
      <c r="K1822">
        <v>-6.5615900000000005E-2</v>
      </c>
      <c r="L1822">
        <v>-3.6862100000000002E-2</v>
      </c>
      <c r="M1822">
        <v>-8.1083000000000006E-3</v>
      </c>
      <c r="N1822">
        <v>3.3407600000000003E-2</v>
      </c>
      <c r="O1822">
        <v>-0.14898249999999999</v>
      </c>
      <c r="P1822">
        <v>-0.1074666</v>
      </c>
      <c r="Q1822">
        <v>-7.8712799999999999E-2</v>
      </c>
      <c r="R1822">
        <v>-4.9959000000000003E-2</v>
      </c>
      <c r="S1822">
        <v>-8.4431999999999997E-3</v>
      </c>
    </row>
    <row r="1823" spans="1:19">
      <c r="A1823" s="12">
        <v>41166</v>
      </c>
      <c r="B1823" s="14">
        <v>8</v>
      </c>
      <c r="C1823" t="s">
        <v>56</v>
      </c>
      <c r="D1823" t="s">
        <v>58</v>
      </c>
      <c r="E1823" t="str">
        <f t="shared" si="28"/>
        <v>411668Average Per Ton100% Cycling</v>
      </c>
      <c r="F1823">
        <v>0.1957256</v>
      </c>
      <c r="G1823">
        <v>0.1820457</v>
      </c>
      <c r="H1823">
        <v>0.15654560000000001</v>
      </c>
      <c r="I1823">
        <v>71.496250000000003</v>
      </c>
      <c r="J1823">
        <v>-8.1630800000000003E-2</v>
      </c>
      <c r="K1823">
        <v>-4.1484899999999998E-2</v>
      </c>
      <c r="L1823">
        <v>-1.36799E-2</v>
      </c>
      <c r="M1823">
        <v>1.41251E-2</v>
      </c>
      <c r="N1823">
        <v>5.4271E-2</v>
      </c>
      <c r="O1823">
        <v>-0.1071309</v>
      </c>
      <c r="P1823">
        <v>-6.6985000000000003E-2</v>
      </c>
      <c r="Q1823">
        <v>-3.918E-2</v>
      </c>
      <c r="R1823">
        <v>-1.1375E-2</v>
      </c>
      <c r="S1823">
        <v>2.8770899999999999E-2</v>
      </c>
    </row>
    <row r="1824" spans="1:19">
      <c r="A1824" s="12">
        <v>41166</v>
      </c>
      <c r="B1824" s="14">
        <v>8</v>
      </c>
      <c r="C1824" t="s">
        <v>56</v>
      </c>
      <c r="D1824" t="s">
        <v>57</v>
      </c>
      <c r="E1824" t="str">
        <f t="shared" si="28"/>
        <v>411668Average Per Ton50% Cycling</v>
      </c>
      <c r="F1824">
        <v>0.2199371</v>
      </c>
      <c r="G1824">
        <v>0.21687049999999999</v>
      </c>
      <c r="H1824">
        <v>0.22529089999999999</v>
      </c>
      <c r="I1824">
        <v>71.668549999999996</v>
      </c>
      <c r="J1824">
        <v>-7.5951000000000005E-2</v>
      </c>
      <c r="K1824">
        <v>-3.2890299999999997E-2</v>
      </c>
      <c r="L1824">
        <v>-3.0666000000000001E-3</v>
      </c>
      <c r="M1824">
        <v>2.6757099999999999E-2</v>
      </c>
      <c r="N1824">
        <v>6.9817799999999999E-2</v>
      </c>
      <c r="O1824">
        <v>-6.7530599999999996E-2</v>
      </c>
      <c r="P1824">
        <v>-2.4469899999999999E-2</v>
      </c>
      <c r="Q1824">
        <v>5.3537999999999997E-3</v>
      </c>
      <c r="R1824">
        <v>3.51775E-2</v>
      </c>
      <c r="S1824">
        <v>7.8238199999999994E-2</v>
      </c>
    </row>
    <row r="1825" spans="1:19">
      <c r="A1825" s="12">
        <v>41166</v>
      </c>
      <c r="B1825" s="14">
        <v>8</v>
      </c>
      <c r="C1825" t="s">
        <v>56</v>
      </c>
      <c r="D1825" t="s">
        <v>52</v>
      </c>
      <c r="E1825" t="str">
        <f t="shared" si="28"/>
        <v>411668Average Per TonAll</v>
      </c>
      <c r="F1825">
        <v>0.20710500000000001</v>
      </c>
      <c r="G1825">
        <v>0.19841339999999999</v>
      </c>
      <c r="H1825">
        <v>0.18885589999999999</v>
      </c>
      <c r="I1825">
        <v>71.57723</v>
      </c>
      <c r="J1825">
        <v>-7.8961299999999998E-2</v>
      </c>
      <c r="K1825">
        <v>-3.7445399999999997E-2</v>
      </c>
      <c r="L1825">
        <v>-8.6917000000000001E-3</v>
      </c>
      <c r="M1825">
        <v>2.0062099999999999E-2</v>
      </c>
      <c r="N1825">
        <v>6.1578000000000001E-2</v>
      </c>
      <c r="O1825">
        <v>-8.8518700000000006E-2</v>
      </c>
      <c r="P1825">
        <v>-4.70029E-2</v>
      </c>
      <c r="Q1825">
        <v>-1.8249100000000001E-2</v>
      </c>
      <c r="R1825">
        <v>1.05047E-2</v>
      </c>
      <c r="S1825">
        <v>5.20206E-2</v>
      </c>
    </row>
    <row r="1826" spans="1:19">
      <c r="A1826" s="12">
        <v>41166</v>
      </c>
      <c r="B1826" s="14">
        <v>9</v>
      </c>
      <c r="C1826" t="s">
        <v>63</v>
      </c>
      <c r="D1826" t="s">
        <v>58</v>
      </c>
      <c r="E1826" t="str">
        <f t="shared" si="28"/>
        <v>411669Aggregate100% Cycling</v>
      </c>
      <c r="F1826">
        <v>10.36727</v>
      </c>
      <c r="G1826">
        <v>10.381550000000001</v>
      </c>
      <c r="H1826">
        <v>8.9273500000000006</v>
      </c>
      <c r="I1826">
        <v>81.413240000000002</v>
      </c>
      <c r="J1826">
        <v>-1.0357000000000001</v>
      </c>
      <c r="K1826">
        <v>-0.41536420000000002</v>
      </c>
      <c r="L1826" s="1">
        <v>1.42782E-2</v>
      </c>
      <c r="M1826" s="1">
        <v>0.4439207</v>
      </c>
      <c r="N1826">
        <v>1.0642560000000001</v>
      </c>
      <c r="O1826">
        <v>-2.4898980000000002</v>
      </c>
      <c r="P1826">
        <v>-1.8695619999999999</v>
      </c>
      <c r="Q1826">
        <v>-1.4399200000000001</v>
      </c>
      <c r="R1826">
        <v>-1.0102770000000001</v>
      </c>
      <c r="S1826">
        <v>-0.38994190000000001</v>
      </c>
    </row>
    <row r="1827" spans="1:19">
      <c r="A1827" s="12">
        <v>41166</v>
      </c>
      <c r="B1827" s="14">
        <v>9</v>
      </c>
      <c r="C1827" t="s">
        <v>63</v>
      </c>
      <c r="D1827" t="s">
        <v>57</v>
      </c>
      <c r="E1827" t="str">
        <f t="shared" si="28"/>
        <v>411669Aggregate50% Cycling</v>
      </c>
      <c r="F1827">
        <v>10.156459999999999</v>
      </c>
      <c r="G1827">
        <v>10.204280000000001</v>
      </c>
      <c r="H1827">
        <v>10.600479999999999</v>
      </c>
      <c r="I1827">
        <v>81.49727</v>
      </c>
      <c r="J1827">
        <v>-0.9945001</v>
      </c>
      <c r="K1827">
        <v>-0.37869399999999998</v>
      </c>
      <c r="L1827" s="1">
        <v>4.7811399999999997E-2</v>
      </c>
      <c r="M1827" s="1">
        <v>0.47431679999999998</v>
      </c>
      <c r="N1827">
        <v>1.090123</v>
      </c>
      <c r="O1827">
        <v>-0.59829699999999997</v>
      </c>
      <c r="P1827">
        <v>1.7509E-2</v>
      </c>
      <c r="Q1827">
        <v>0.44401439999999998</v>
      </c>
      <c r="R1827">
        <v>0.87051979999999995</v>
      </c>
      <c r="S1827">
        <v>1.486326</v>
      </c>
    </row>
    <row r="1828" spans="1:19">
      <c r="A1828" s="12">
        <v>41166</v>
      </c>
      <c r="B1828" s="14">
        <v>9</v>
      </c>
      <c r="C1828" t="s">
        <v>63</v>
      </c>
      <c r="D1828" t="s">
        <v>52</v>
      </c>
      <c r="E1828" t="str">
        <f t="shared" si="28"/>
        <v>411669AggregateAll</v>
      </c>
      <c r="F1828">
        <v>20.534030000000001</v>
      </c>
      <c r="G1828">
        <v>20.596440000000001</v>
      </c>
      <c r="H1828">
        <v>19.553740000000001</v>
      </c>
      <c r="I1828">
        <v>81.452730000000003</v>
      </c>
      <c r="J1828">
        <v>-2.0310429999999999</v>
      </c>
      <c r="K1828">
        <v>-0.79421109999999995</v>
      </c>
      <c r="L1828" s="1">
        <v>6.2414699999999997E-2</v>
      </c>
      <c r="M1828" s="1">
        <v>0.91904050000000004</v>
      </c>
      <c r="N1828">
        <v>2.155872</v>
      </c>
      <c r="O1828">
        <v>-3.0737429999999999</v>
      </c>
      <c r="P1828">
        <v>-1.836911</v>
      </c>
      <c r="Q1828">
        <v>-0.98028550000000003</v>
      </c>
      <c r="R1828">
        <v>-0.12365959999999999</v>
      </c>
      <c r="S1828">
        <v>1.1131720000000001</v>
      </c>
    </row>
    <row r="1829" spans="1:19">
      <c r="A1829" s="12">
        <v>41166</v>
      </c>
      <c r="B1829" s="14">
        <v>9</v>
      </c>
      <c r="C1829" t="s">
        <v>55</v>
      </c>
      <c r="D1829" t="s">
        <v>58</v>
      </c>
      <c r="E1829" t="str">
        <f t="shared" si="28"/>
        <v>411669Average Per Device100% Cycling</v>
      </c>
      <c r="F1829">
        <v>0.71497169999999999</v>
      </c>
      <c r="G1829">
        <v>0.71595640000000005</v>
      </c>
      <c r="H1829">
        <v>0.61566869999999996</v>
      </c>
      <c r="I1829">
        <v>81.413240000000002</v>
      </c>
      <c r="J1829">
        <v>-8.4727800000000006E-2</v>
      </c>
      <c r="K1829">
        <v>-3.4088100000000003E-2</v>
      </c>
      <c r="L1829" s="1">
        <v>9.8470000000000003E-4</v>
      </c>
      <c r="M1829" s="1">
        <v>3.6057600000000002E-2</v>
      </c>
      <c r="N1829">
        <v>8.6697200000000002E-2</v>
      </c>
      <c r="O1829">
        <v>-0.1850155</v>
      </c>
      <c r="P1829">
        <v>-0.13437589999999999</v>
      </c>
      <c r="Q1829">
        <v>-9.9303100000000005E-2</v>
      </c>
      <c r="R1829">
        <v>-6.4230200000000001E-2</v>
      </c>
      <c r="S1829">
        <v>-1.35906E-2</v>
      </c>
    </row>
    <row r="1830" spans="1:19">
      <c r="A1830" s="12">
        <v>41166</v>
      </c>
      <c r="B1830" s="14">
        <v>9</v>
      </c>
      <c r="C1830" t="s">
        <v>55</v>
      </c>
      <c r="D1830" t="s">
        <v>57</v>
      </c>
      <c r="E1830" t="str">
        <f t="shared" si="28"/>
        <v>411669Average Per Device50% Cycling</v>
      </c>
      <c r="F1830">
        <v>0.81661570000000006</v>
      </c>
      <c r="G1830">
        <v>0.82045990000000002</v>
      </c>
      <c r="H1830">
        <v>0.85231599999999996</v>
      </c>
      <c r="I1830">
        <v>81.49727</v>
      </c>
      <c r="J1830">
        <v>-9.3768799999999999E-2</v>
      </c>
      <c r="K1830">
        <v>-3.6098199999999997E-2</v>
      </c>
      <c r="L1830" s="1">
        <v>3.8441999999999999E-3</v>
      </c>
      <c r="M1830" s="1">
        <v>4.3786600000000002E-2</v>
      </c>
      <c r="N1830">
        <v>0.1014572</v>
      </c>
      <c r="O1830">
        <v>-6.1912700000000001E-2</v>
      </c>
      <c r="P1830">
        <v>-4.2421000000000004E-3</v>
      </c>
      <c r="Q1830">
        <v>3.5700299999999997E-2</v>
      </c>
      <c r="R1830">
        <v>7.5642799999999996E-2</v>
      </c>
      <c r="S1830">
        <v>0.1333133</v>
      </c>
    </row>
    <row r="1831" spans="1:19">
      <c r="A1831" s="12">
        <v>41166</v>
      </c>
      <c r="B1831" s="14">
        <v>9</v>
      </c>
      <c r="C1831" t="s">
        <v>55</v>
      </c>
      <c r="D1831" t="s">
        <v>52</v>
      </c>
      <c r="E1831" t="str">
        <f t="shared" si="28"/>
        <v>411669Average Per DeviceAll</v>
      </c>
      <c r="F1831">
        <v>0.76274439999999999</v>
      </c>
      <c r="G1831">
        <v>0.76507309999999995</v>
      </c>
      <c r="H1831">
        <v>0.72689289999999995</v>
      </c>
      <c r="I1831">
        <v>81.452730000000003</v>
      </c>
      <c r="J1831">
        <v>-8.8977000000000001E-2</v>
      </c>
      <c r="K1831">
        <v>-3.5032899999999999E-2</v>
      </c>
      <c r="L1831" s="1">
        <v>2.3287E-3</v>
      </c>
      <c r="M1831" s="1">
        <v>3.9690200000000002E-2</v>
      </c>
      <c r="N1831">
        <v>9.3634400000000007E-2</v>
      </c>
      <c r="O1831">
        <v>-0.1271572</v>
      </c>
      <c r="P1831">
        <v>-7.3213E-2</v>
      </c>
      <c r="Q1831">
        <v>-3.5851500000000001E-2</v>
      </c>
      <c r="R1831">
        <v>1.5100999999999999E-3</v>
      </c>
      <c r="S1831">
        <v>5.5454200000000002E-2</v>
      </c>
    </row>
    <row r="1832" spans="1:19">
      <c r="A1832" s="12">
        <v>41166</v>
      </c>
      <c r="B1832" s="14">
        <v>9</v>
      </c>
      <c r="C1832" t="s">
        <v>54</v>
      </c>
      <c r="D1832" t="s">
        <v>58</v>
      </c>
      <c r="E1832" t="str">
        <f t="shared" si="28"/>
        <v>411669Average Per Premise100% Cycling</v>
      </c>
      <c r="F1832">
        <v>0.84630780000000005</v>
      </c>
      <c r="G1832">
        <v>0.84747329999999998</v>
      </c>
      <c r="H1832">
        <v>0.7287633</v>
      </c>
      <c r="I1832">
        <v>81.413240000000002</v>
      </c>
      <c r="J1832">
        <v>-8.4546899999999994E-2</v>
      </c>
      <c r="K1832">
        <v>-3.3907300000000001E-2</v>
      </c>
      <c r="L1832" s="1">
        <v>1.1655999999999999E-3</v>
      </c>
      <c r="M1832" s="1">
        <v>3.6238399999999997E-2</v>
      </c>
      <c r="N1832">
        <v>8.68781E-2</v>
      </c>
      <c r="O1832">
        <v>-0.20325689999999999</v>
      </c>
      <c r="P1832">
        <v>-0.15261730000000001</v>
      </c>
      <c r="Q1832">
        <v>-0.1175445</v>
      </c>
      <c r="R1832">
        <v>-8.2471600000000006E-2</v>
      </c>
      <c r="S1832">
        <v>-3.1831999999999999E-2</v>
      </c>
    </row>
    <row r="1833" spans="1:19">
      <c r="A1833" s="12">
        <v>41166</v>
      </c>
      <c r="B1833" s="14">
        <v>9</v>
      </c>
      <c r="C1833" t="s">
        <v>54</v>
      </c>
      <c r="D1833" t="s">
        <v>57</v>
      </c>
      <c r="E1833" t="str">
        <f t="shared" si="28"/>
        <v>411669Average Per Premise50% Cycling</v>
      </c>
      <c r="F1833">
        <v>0.9511579</v>
      </c>
      <c r="G1833">
        <v>0.95563540000000002</v>
      </c>
      <c r="H1833">
        <v>0.99273999999999996</v>
      </c>
      <c r="I1833">
        <v>81.49727</v>
      </c>
      <c r="J1833">
        <v>-9.3135399999999993E-2</v>
      </c>
      <c r="K1833">
        <v>-3.5464900000000001E-2</v>
      </c>
      <c r="L1833" s="1">
        <v>4.4776E-3</v>
      </c>
      <c r="M1833" s="1">
        <v>4.4420000000000001E-2</v>
      </c>
      <c r="N1833">
        <v>0.1020905</v>
      </c>
      <c r="O1833">
        <v>-5.6030799999999999E-2</v>
      </c>
      <c r="P1833">
        <v>1.6397E-3</v>
      </c>
      <c r="Q1833">
        <v>4.15822E-2</v>
      </c>
      <c r="R1833">
        <v>8.1524600000000003E-2</v>
      </c>
      <c r="S1833">
        <v>0.13919509999999999</v>
      </c>
    </row>
    <row r="1834" spans="1:19">
      <c r="A1834" s="12">
        <v>41166</v>
      </c>
      <c r="B1834" s="14">
        <v>9</v>
      </c>
      <c r="C1834" t="s">
        <v>54</v>
      </c>
      <c r="D1834" t="s">
        <v>52</v>
      </c>
      <c r="E1834" t="str">
        <f t="shared" si="28"/>
        <v>411669Average Per PremiseAll</v>
      </c>
      <c r="F1834">
        <v>0.89558729999999998</v>
      </c>
      <c r="G1834">
        <v>0.89830949999999998</v>
      </c>
      <c r="H1834">
        <v>0.85283229999999999</v>
      </c>
      <c r="I1834">
        <v>81.452730000000003</v>
      </c>
      <c r="J1834">
        <v>-8.8583499999999996E-2</v>
      </c>
      <c r="K1834">
        <v>-3.4639400000000001E-2</v>
      </c>
      <c r="L1834" s="1">
        <v>2.7222000000000001E-3</v>
      </c>
      <c r="M1834" s="1">
        <v>4.0083800000000003E-2</v>
      </c>
      <c r="N1834">
        <v>9.4027899999999998E-2</v>
      </c>
      <c r="O1834">
        <v>-0.1340607</v>
      </c>
      <c r="P1834">
        <v>-8.0116499999999993E-2</v>
      </c>
      <c r="Q1834">
        <v>-4.2755000000000001E-2</v>
      </c>
      <c r="R1834">
        <v>-5.3933999999999996E-3</v>
      </c>
      <c r="S1834">
        <v>4.8550799999999998E-2</v>
      </c>
    </row>
    <row r="1835" spans="1:19">
      <c r="A1835" s="12">
        <v>41166</v>
      </c>
      <c r="B1835" s="14">
        <v>9</v>
      </c>
      <c r="C1835" t="s">
        <v>56</v>
      </c>
      <c r="D1835" t="s">
        <v>58</v>
      </c>
      <c r="E1835" t="str">
        <f t="shared" si="28"/>
        <v>411669Average Per Ton100% Cycling</v>
      </c>
      <c r="F1835">
        <v>0.1977129</v>
      </c>
      <c r="G1835">
        <v>0.1979852</v>
      </c>
      <c r="H1835">
        <v>0.1702524</v>
      </c>
      <c r="I1835">
        <v>81.413240000000002</v>
      </c>
      <c r="J1835">
        <v>-8.5440199999999994E-2</v>
      </c>
      <c r="K1835">
        <v>-3.4800600000000001E-2</v>
      </c>
      <c r="L1835" s="1">
        <v>2.7230000000000001E-4</v>
      </c>
      <c r="M1835" s="1">
        <v>3.5345099999999997E-2</v>
      </c>
      <c r="N1835">
        <v>8.59848E-2</v>
      </c>
      <c r="O1835">
        <v>-0.113173</v>
      </c>
      <c r="P1835">
        <v>-6.2533400000000003E-2</v>
      </c>
      <c r="Q1835">
        <v>-2.7460499999999999E-2</v>
      </c>
      <c r="R1835">
        <v>7.6122999999999998E-3</v>
      </c>
      <c r="S1835">
        <v>5.8251999999999998E-2</v>
      </c>
    </row>
    <row r="1836" spans="1:19">
      <c r="A1836" s="12">
        <v>41166</v>
      </c>
      <c r="B1836" s="14">
        <v>9</v>
      </c>
      <c r="C1836" t="s">
        <v>56</v>
      </c>
      <c r="D1836" t="s">
        <v>57</v>
      </c>
      <c r="E1836" t="str">
        <f t="shared" si="28"/>
        <v>411669Average Per Ton50% Cycling</v>
      </c>
      <c r="F1836">
        <v>0.2352651</v>
      </c>
      <c r="G1836">
        <v>0.23637259999999999</v>
      </c>
      <c r="H1836">
        <v>0.2455503</v>
      </c>
      <c r="I1836">
        <v>81.49727</v>
      </c>
      <c r="J1836">
        <v>-9.6505499999999994E-2</v>
      </c>
      <c r="K1836">
        <v>-3.8834899999999999E-2</v>
      </c>
      <c r="L1836" s="1">
        <v>1.1075E-3</v>
      </c>
      <c r="M1836" s="1">
        <v>4.1050000000000003E-2</v>
      </c>
      <c r="N1836">
        <v>9.8720500000000003E-2</v>
      </c>
      <c r="O1836">
        <v>-8.7327799999999997E-2</v>
      </c>
      <c r="P1836">
        <v>-2.9657300000000001E-2</v>
      </c>
      <c r="Q1836">
        <v>1.02852E-2</v>
      </c>
      <c r="R1836">
        <v>5.0227599999999997E-2</v>
      </c>
      <c r="S1836">
        <v>0.1078982</v>
      </c>
    </row>
    <row r="1837" spans="1:19">
      <c r="A1837" s="12">
        <v>41166</v>
      </c>
      <c r="B1837" s="14">
        <v>9</v>
      </c>
      <c r="C1837" t="s">
        <v>56</v>
      </c>
      <c r="D1837" t="s">
        <v>52</v>
      </c>
      <c r="E1837" t="str">
        <f t="shared" si="28"/>
        <v>411669Average Per TonAll</v>
      </c>
      <c r="F1837">
        <v>0.21536240000000001</v>
      </c>
      <c r="G1837">
        <v>0.21602730000000001</v>
      </c>
      <c r="H1837">
        <v>0.2056424</v>
      </c>
      <c r="I1837">
        <v>81.452730000000003</v>
      </c>
      <c r="J1837">
        <v>-9.0640899999999996E-2</v>
      </c>
      <c r="K1837">
        <v>-3.6696699999999999E-2</v>
      </c>
      <c r="L1837" s="1">
        <v>6.648E-4</v>
      </c>
      <c r="M1837" s="1">
        <v>3.8026400000000002E-2</v>
      </c>
      <c r="N1837">
        <v>9.19706E-2</v>
      </c>
      <c r="O1837">
        <v>-0.1010258</v>
      </c>
      <c r="P1837">
        <v>-4.7081600000000001E-2</v>
      </c>
      <c r="Q1837">
        <v>-9.7199999999999995E-3</v>
      </c>
      <c r="R1837">
        <v>2.7641499999999999E-2</v>
      </c>
      <c r="S1837">
        <v>8.1585699999999997E-2</v>
      </c>
    </row>
    <row r="1838" spans="1:19">
      <c r="A1838" s="12">
        <v>41166</v>
      </c>
      <c r="B1838" s="14">
        <v>10</v>
      </c>
      <c r="C1838" t="s">
        <v>63</v>
      </c>
      <c r="D1838" t="s">
        <v>58</v>
      </c>
      <c r="E1838" t="str">
        <f t="shared" si="28"/>
        <v>4116610Aggregate100% Cycling</v>
      </c>
      <c r="F1838">
        <v>12.10435</v>
      </c>
      <c r="G1838">
        <v>12.66109</v>
      </c>
      <c r="H1838">
        <v>10.887589999999999</v>
      </c>
      <c r="I1838">
        <v>91.637609999999995</v>
      </c>
      <c r="J1838">
        <v>-0.90818909999999997</v>
      </c>
      <c r="K1838">
        <v>-4.2693500000000002E-2</v>
      </c>
      <c r="L1838" s="1">
        <v>0.55674610000000002</v>
      </c>
      <c r="M1838" s="1">
        <v>1.1561859999999999</v>
      </c>
      <c r="N1838">
        <v>2.0216810000000001</v>
      </c>
      <c r="O1838">
        <v>-2.6816949999999999</v>
      </c>
      <c r="P1838">
        <v>-1.8161989999999999</v>
      </c>
      <c r="Q1838">
        <v>-1.2167600000000001</v>
      </c>
      <c r="R1838">
        <v>-0.61732010000000004</v>
      </c>
      <c r="S1838">
        <v>0.24817549999999999</v>
      </c>
    </row>
    <row r="1839" spans="1:19">
      <c r="A1839" s="12">
        <v>41166</v>
      </c>
      <c r="B1839" s="14">
        <v>10</v>
      </c>
      <c r="C1839" t="s">
        <v>63</v>
      </c>
      <c r="D1839" t="s">
        <v>57</v>
      </c>
      <c r="E1839" t="str">
        <f t="shared" si="28"/>
        <v>4116610Aggregate50% Cycling</v>
      </c>
      <c r="F1839">
        <v>11.09524</v>
      </c>
      <c r="G1839">
        <v>11.64241</v>
      </c>
      <c r="H1839">
        <v>12.09445</v>
      </c>
      <c r="I1839">
        <v>92.305400000000006</v>
      </c>
      <c r="J1839">
        <v>-0.74011850000000001</v>
      </c>
      <c r="K1839">
        <v>2.0425499999999999E-2</v>
      </c>
      <c r="L1839" s="1">
        <v>0.547176</v>
      </c>
      <c r="M1839" s="1">
        <v>1.0739259999999999</v>
      </c>
      <c r="N1839">
        <v>1.834471</v>
      </c>
      <c r="O1839">
        <v>-0.28807650000000001</v>
      </c>
      <c r="P1839">
        <v>0.47246759999999999</v>
      </c>
      <c r="Q1839">
        <v>0.99921800000000005</v>
      </c>
      <c r="R1839">
        <v>1.5259689999999999</v>
      </c>
      <c r="S1839">
        <v>2.2865129999999998</v>
      </c>
    </row>
    <row r="1840" spans="1:19">
      <c r="A1840" s="12">
        <v>41166</v>
      </c>
      <c r="B1840" s="14">
        <v>10</v>
      </c>
      <c r="C1840" t="s">
        <v>63</v>
      </c>
      <c r="D1840" t="s">
        <v>52</v>
      </c>
      <c r="E1840" t="str">
        <f t="shared" si="28"/>
        <v>4116610AggregateAll</v>
      </c>
      <c r="F1840">
        <v>23.20459</v>
      </c>
      <c r="G1840">
        <v>24.309080000000002</v>
      </c>
      <c r="H1840">
        <v>23.005980000000001</v>
      </c>
      <c r="I1840">
        <v>91.95147</v>
      </c>
      <c r="J1840">
        <v>-1.647834</v>
      </c>
      <c r="K1840">
        <v>-2.17381E-2</v>
      </c>
      <c r="L1840" s="1">
        <v>1.1044909999999999</v>
      </c>
      <c r="M1840" s="1">
        <v>2.2307199999999998</v>
      </c>
      <c r="N1840">
        <v>3.8568159999999998</v>
      </c>
      <c r="O1840">
        <v>-2.9509310000000002</v>
      </c>
      <c r="P1840">
        <v>-1.324835</v>
      </c>
      <c r="Q1840">
        <v>-0.19860620000000001</v>
      </c>
      <c r="R1840">
        <v>0.92762290000000003</v>
      </c>
      <c r="S1840">
        <v>2.5537190000000001</v>
      </c>
    </row>
    <row r="1841" spans="1:19">
      <c r="A1841" s="12">
        <v>41166</v>
      </c>
      <c r="B1841" s="14">
        <v>10</v>
      </c>
      <c r="C1841" t="s">
        <v>55</v>
      </c>
      <c r="D1841" t="s">
        <v>58</v>
      </c>
      <c r="E1841" t="str">
        <f t="shared" si="28"/>
        <v>4116610Average Per Device100% Cycling</v>
      </c>
      <c r="F1841">
        <v>0.83476810000000001</v>
      </c>
      <c r="G1841">
        <v>0.87316369999999999</v>
      </c>
      <c r="H1841">
        <v>0.75085500000000005</v>
      </c>
      <c r="I1841">
        <v>91.637609999999995</v>
      </c>
      <c r="J1841">
        <v>-8.1190899999999996E-2</v>
      </c>
      <c r="K1841">
        <v>-1.0538199999999999E-2</v>
      </c>
      <c r="L1841" s="1">
        <v>3.8395600000000002E-2</v>
      </c>
      <c r="M1841" s="1">
        <v>8.7329500000000004E-2</v>
      </c>
      <c r="N1841">
        <v>0.15798219999999999</v>
      </c>
      <c r="O1841">
        <v>-0.2034996</v>
      </c>
      <c r="P1841">
        <v>-0.13284689999999999</v>
      </c>
      <c r="Q1841">
        <v>-8.3913000000000001E-2</v>
      </c>
      <c r="R1841">
        <v>-3.4979200000000002E-2</v>
      </c>
      <c r="S1841">
        <v>3.5673499999999997E-2</v>
      </c>
    </row>
    <row r="1842" spans="1:19">
      <c r="A1842" s="12">
        <v>41166</v>
      </c>
      <c r="B1842" s="14">
        <v>10</v>
      </c>
      <c r="C1842" t="s">
        <v>55</v>
      </c>
      <c r="D1842" t="s">
        <v>57</v>
      </c>
      <c r="E1842" t="str">
        <f t="shared" si="28"/>
        <v>4116610Average Per Device50% Cycling</v>
      </c>
      <c r="F1842">
        <v>0.89209629999999995</v>
      </c>
      <c r="G1842">
        <v>0.93609120000000001</v>
      </c>
      <c r="H1842">
        <v>0.972437</v>
      </c>
      <c r="I1842">
        <v>92.305400000000006</v>
      </c>
      <c r="J1842">
        <v>-7.6560900000000001E-2</v>
      </c>
      <c r="K1842">
        <v>-5.3355E-3</v>
      </c>
      <c r="L1842" s="1">
        <v>4.3994900000000003E-2</v>
      </c>
      <c r="M1842" s="1">
        <v>9.33253E-2</v>
      </c>
      <c r="N1842">
        <v>0.16455069999999999</v>
      </c>
      <c r="O1842">
        <v>-4.0215099999999997E-2</v>
      </c>
      <c r="P1842">
        <v>3.1010200000000002E-2</v>
      </c>
      <c r="Q1842">
        <v>8.0340700000000001E-2</v>
      </c>
      <c r="R1842">
        <v>0.12967110000000001</v>
      </c>
      <c r="S1842">
        <v>0.20089650000000001</v>
      </c>
    </row>
    <row r="1843" spans="1:19">
      <c r="A1843" s="12">
        <v>41166</v>
      </c>
      <c r="B1843" s="14">
        <v>10</v>
      </c>
      <c r="C1843" t="s">
        <v>55</v>
      </c>
      <c r="D1843" t="s">
        <v>52</v>
      </c>
      <c r="E1843" t="str">
        <f t="shared" si="28"/>
        <v>4116610Average Per DeviceAll</v>
      </c>
      <c r="F1843">
        <v>0.86171229999999999</v>
      </c>
      <c r="G1843">
        <v>0.90273959999999998</v>
      </c>
      <c r="H1843">
        <v>0.85499860000000005</v>
      </c>
      <c r="I1843">
        <v>91.95147</v>
      </c>
      <c r="J1843">
        <v>-7.9014799999999996E-2</v>
      </c>
      <c r="K1843">
        <v>-8.0929999999999995E-3</v>
      </c>
      <c r="L1843" s="1">
        <v>4.1027300000000003E-2</v>
      </c>
      <c r="M1843" s="1">
        <v>9.0147500000000005E-2</v>
      </c>
      <c r="N1843">
        <v>0.1610694</v>
      </c>
      <c r="O1843">
        <v>-0.1267559</v>
      </c>
      <c r="P1843">
        <v>-5.5834000000000002E-2</v>
      </c>
      <c r="Q1843">
        <v>-6.7137999999999998E-3</v>
      </c>
      <c r="R1843">
        <v>4.24065E-2</v>
      </c>
      <c r="S1843">
        <v>0.11332830000000001</v>
      </c>
    </row>
    <row r="1844" spans="1:19">
      <c r="A1844" s="12">
        <v>41166</v>
      </c>
      <c r="B1844" s="14">
        <v>10</v>
      </c>
      <c r="C1844" t="s">
        <v>54</v>
      </c>
      <c r="D1844" t="s">
        <v>58</v>
      </c>
      <c r="E1844" t="str">
        <f t="shared" si="28"/>
        <v>4116610Average Per Premise100% Cycling</v>
      </c>
      <c r="F1844">
        <v>0.98810989999999999</v>
      </c>
      <c r="G1844">
        <v>1.0335589999999999</v>
      </c>
      <c r="H1844">
        <v>0.88878259999999998</v>
      </c>
      <c r="I1844">
        <v>91.637609999999995</v>
      </c>
      <c r="J1844">
        <v>-7.4137900000000007E-2</v>
      </c>
      <c r="K1844">
        <v>-3.4851999999999999E-3</v>
      </c>
      <c r="L1844" s="1">
        <v>4.5448700000000002E-2</v>
      </c>
      <c r="M1844" s="1">
        <v>9.4382499999999994E-2</v>
      </c>
      <c r="N1844">
        <v>0.16503519999999999</v>
      </c>
      <c r="O1844">
        <v>-0.21891389999999999</v>
      </c>
      <c r="P1844">
        <v>-0.14826120000000001</v>
      </c>
      <c r="Q1844">
        <v>-9.9327299999999993E-2</v>
      </c>
      <c r="R1844">
        <v>-5.0393500000000001E-2</v>
      </c>
      <c r="S1844">
        <v>2.0259200000000002E-2</v>
      </c>
    </row>
    <row r="1845" spans="1:19">
      <c r="A1845" s="12">
        <v>41166</v>
      </c>
      <c r="B1845" s="14">
        <v>10</v>
      </c>
      <c r="C1845" t="s">
        <v>54</v>
      </c>
      <c r="D1845" t="s">
        <v>57</v>
      </c>
      <c r="E1845" t="str">
        <f t="shared" si="28"/>
        <v>4116610Average Per Premise50% Cycling</v>
      </c>
      <c r="F1845">
        <v>1.0390740000000001</v>
      </c>
      <c r="G1845">
        <v>1.0903179999999999</v>
      </c>
      <c r="H1845">
        <v>1.132652</v>
      </c>
      <c r="I1845">
        <v>92.305400000000006</v>
      </c>
      <c r="J1845">
        <v>-6.9312499999999999E-2</v>
      </c>
      <c r="K1845">
        <v>1.9128999999999999E-3</v>
      </c>
      <c r="L1845" s="1">
        <v>5.1243299999999999E-2</v>
      </c>
      <c r="M1845" s="1">
        <v>0.1005737</v>
      </c>
      <c r="N1845">
        <v>0.17179910000000001</v>
      </c>
      <c r="O1845">
        <v>-2.6978499999999999E-2</v>
      </c>
      <c r="P1845">
        <v>4.4246800000000003E-2</v>
      </c>
      <c r="Q1845">
        <v>9.3577300000000002E-2</v>
      </c>
      <c r="R1845">
        <v>0.1429077</v>
      </c>
      <c r="S1845">
        <v>0.21413299999999999</v>
      </c>
    </row>
    <row r="1846" spans="1:19">
      <c r="A1846" s="12">
        <v>41166</v>
      </c>
      <c r="B1846" s="14">
        <v>10</v>
      </c>
      <c r="C1846" t="s">
        <v>54</v>
      </c>
      <c r="D1846" t="s">
        <v>52</v>
      </c>
      <c r="E1846" t="str">
        <f t="shared" si="28"/>
        <v>4116610Average Per PremiseAll</v>
      </c>
      <c r="F1846">
        <v>1.0120629999999999</v>
      </c>
      <c r="G1846">
        <v>1.060235</v>
      </c>
      <c r="H1846">
        <v>1.003401</v>
      </c>
      <c r="I1846">
        <v>91.95147</v>
      </c>
      <c r="J1846">
        <v>-7.18699E-2</v>
      </c>
      <c r="K1846">
        <v>-9.4810000000000001E-4</v>
      </c>
      <c r="L1846" s="1">
        <v>4.8172100000000002E-2</v>
      </c>
      <c r="M1846" s="1">
        <v>9.7292400000000001E-2</v>
      </c>
      <c r="N1846">
        <v>0.16821420000000001</v>
      </c>
      <c r="O1846">
        <v>-0.12870419999999999</v>
      </c>
      <c r="P1846">
        <v>-5.7782399999999998E-2</v>
      </c>
      <c r="Q1846">
        <v>-8.6622000000000001E-3</v>
      </c>
      <c r="R1846">
        <v>4.0458099999999997E-2</v>
      </c>
      <c r="S1846">
        <v>0.1113799</v>
      </c>
    </row>
    <row r="1847" spans="1:19">
      <c r="A1847" s="12">
        <v>41166</v>
      </c>
      <c r="B1847" s="14">
        <v>10</v>
      </c>
      <c r="C1847" t="s">
        <v>56</v>
      </c>
      <c r="D1847" t="s">
        <v>58</v>
      </c>
      <c r="E1847" t="str">
        <f t="shared" si="28"/>
        <v>4116610Average Per Ton100% Cycling</v>
      </c>
      <c r="F1847">
        <v>0.2308405</v>
      </c>
      <c r="G1847">
        <v>0.24145820000000001</v>
      </c>
      <c r="H1847">
        <v>0.20763580000000001</v>
      </c>
      <c r="I1847">
        <v>91.637609999999995</v>
      </c>
      <c r="J1847">
        <v>-0.10896889999999999</v>
      </c>
      <c r="K1847">
        <v>-3.8316200000000002E-2</v>
      </c>
      <c r="L1847" s="1">
        <v>1.06176E-2</v>
      </c>
      <c r="M1847" s="1">
        <v>5.95515E-2</v>
      </c>
      <c r="N1847">
        <v>0.13020419999999999</v>
      </c>
      <c r="O1847">
        <v>-0.14279120000000001</v>
      </c>
      <c r="P1847">
        <v>-7.2138499999999994E-2</v>
      </c>
      <c r="Q1847">
        <v>-2.3204700000000002E-2</v>
      </c>
      <c r="R1847">
        <v>2.5729200000000001E-2</v>
      </c>
      <c r="S1847">
        <v>9.6381900000000006E-2</v>
      </c>
    </row>
    <row r="1848" spans="1:19">
      <c r="A1848" s="12">
        <v>41166</v>
      </c>
      <c r="B1848" s="14">
        <v>10</v>
      </c>
      <c r="C1848" t="s">
        <v>56</v>
      </c>
      <c r="D1848" t="s">
        <v>57</v>
      </c>
      <c r="E1848" t="str">
        <f t="shared" si="28"/>
        <v>4116610Average Per Ton50% Cycling</v>
      </c>
      <c r="F1848">
        <v>0.25701089999999999</v>
      </c>
      <c r="G1848">
        <v>0.26968569999999997</v>
      </c>
      <c r="H1848">
        <v>0.28015689999999999</v>
      </c>
      <c r="I1848">
        <v>92.305400000000006</v>
      </c>
      <c r="J1848">
        <v>-0.1078809</v>
      </c>
      <c r="K1848">
        <v>-3.6655600000000003E-2</v>
      </c>
      <c r="L1848" s="1">
        <v>1.26748E-2</v>
      </c>
      <c r="M1848" s="1">
        <v>6.2005299999999999E-2</v>
      </c>
      <c r="N1848">
        <v>0.1332306</v>
      </c>
      <c r="O1848">
        <v>-9.7409800000000005E-2</v>
      </c>
      <c r="P1848">
        <v>-2.6184499999999999E-2</v>
      </c>
      <c r="Q1848">
        <v>2.3146E-2</v>
      </c>
      <c r="R1848">
        <v>7.2476399999999996E-2</v>
      </c>
      <c r="S1848">
        <v>0.14370169999999999</v>
      </c>
    </row>
    <row r="1849" spans="1:19">
      <c r="A1849" s="12">
        <v>41166</v>
      </c>
      <c r="B1849" s="14">
        <v>10</v>
      </c>
      <c r="C1849" t="s">
        <v>56</v>
      </c>
      <c r="D1849" t="s">
        <v>52</v>
      </c>
      <c r="E1849" t="str">
        <f t="shared" si="28"/>
        <v>4116610Average Per TonAll</v>
      </c>
      <c r="F1849">
        <v>0.24314060000000001</v>
      </c>
      <c r="G1849">
        <v>0.25472509999999998</v>
      </c>
      <c r="H1849">
        <v>0.24172070000000001</v>
      </c>
      <c r="I1849">
        <v>91.95147</v>
      </c>
      <c r="J1849">
        <v>-0.1084576</v>
      </c>
      <c r="K1849">
        <v>-3.7535699999999998E-2</v>
      </c>
      <c r="L1849" s="1">
        <v>1.1584499999999999E-2</v>
      </c>
      <c r="M1849" s="1">
        <v>6.0704800000000003E-2</v>
      </c>
      <c r="N1849">
        <v>0.13162660000000001</v>
      </c>
      <c r="O1849">
        <v>-0.1214619</v>
      </c>
      <c r="P1849">
        <v>-5.0540099999999998E-2</v>
      </c>
      <c r="Q1849">
        <v>-1.4199E-3</v>
      </c>
      <c r="R1849">
        <v>4.7700399999999997E-2</v>
      </c>
      <c r="S1849">
        <v>0.1186222</v>
      </c>
    </row>
    <row r="1850" spans="1:19">
      <c r="A1850" s="12">
        <v>41166</v>
      </c>
      <c r="B1850" s="14">
        <v>11</v>
      </c>
      <c r="C1850" t="s">
        <v>63</v>
      </c>
      <c r="D1850" t="s">
        <v>58</v>
      </c>
      <c r="E1850" t="str">
        <f t="shared" si="28"/>
        <v>4116611Aggregate100% Cycling</v>
      </c>
      <c r="F1850">
        <v>13.16398</v>
      </c>
      <c r="G1850">
        <v>15.965730000000001</v>
      </c>
      <c r="H1850">
        <v>13.729329999999999</v>
      </c>
      <c r="I1850">
        <v>92.05095</v>
      </c>
      <c r="J1850">
        <v>0.98411899999999997</v>
      </c>
      <c r="K1850">
        <v>2.0579869999999998</v>
      </c>
      <c r="L1850" s="1">
        <v>2.8017449999999999</v>
      </c>
      <c r="M1850" s="1">
        <v>3.5455030000000001</v>
      </c>
      <c r="N1850">
        <v>4.6193710000000001</v>
      </c>
      <c r="O1850">
        <v>-1.252284</v>
      </c>
      <c r="P1850">
        <v>-0.1784163</v>
      </c>
      <c r="Q1850">
        <v>0.56534150000000005</v>
      </c>
      <c r="R1850">
        <v>1.309099</v>
      </c>
      <c r="S1850">
        <v>2.3829669999999998</v>
      </c>
    </row>
    <row r="1851" spans="1:19">
      <c r="A1851" s="12">
        <v>41166</v>
      </c>
      <c r="B1851" s="14">
        <v>11</v>
      </c>
      <c r="C1851" t="s">
        <v>63</v>
      </c>
      <c r="D1851" t="s">
        <v>57</v>
      </c>
      <c r="E1851" t="str">
        <f t="shared" si="28"/>
        <v>4116611Aggregate50% Cycling</v>
      </c>
      <c r="F1851">
        <v>14.861700000000001</v>
      </c>
      <c r="G1851">
        <v>14.05486</v>
      </c>
      <c r="H1851">
        <v>14.600569999999999</v>
      </c>
      <c r="I1851">
        <v>92.222999999999999</v>
      </c>
      <c r="J1851">
        <v>-2.590303</v>
      </c>
      <c r="K1851">
        <v>-1.536621</v>
      </c>
      <c r="L1851" s="1">
        <v>-0.80684339999999999</v>
      </c>
      <c r="M1851" s="1">
        <v>-7.7065999999999996E-2</v>
      </c>
      <c r="N1851">
        <v>0.97661659999999995</v>
      </c>
      <c r="O1851">
        <v>-2.0445929999999999</v>
      </c>
      <c r="P1851">
        <v>-0.99090990000000001</v>
      </c>
      <c r="Q1851">
        <v>-0.26113249999999999</v>
      </c>
      <c r="R1851">
        <v>0.46864489999999998</v>
      </c>
      <c r="S1851">
        <v>1.522327</v>
      </c>
    </row>
    <row r="1852" spans="1:19">
      <c r="A1852" s="12">
        <v>41166</v>
      </c>
      <c r="B1852" s="14">
        <v>11</v>
      </c>
      <c r="C1852" t="s">
        <v>63</v>
      </c>
      <c r="D1852" t="s">
        <v>52</v>
      </c>
      <c r="E1852" t="str">
        <f t="shared" si="28"/>
        <v>4116611AggregateAll</v>
      </c>
      <c r="F1852">
        <v>28.056819999999998</v>
      </c>
      <c r="G1852">
        <v>30.02186</v>
      </c>
      <c r="H1852">
        <v>28.354099999999999</v>
      </c>
      <c r="I1852">
        <v>92.131810000000002</v>
      </c>
      <c r="J1852">
        <v>-1.6378820000000001</v>
      </c>
      <c r="K1852">
        <v>0.49074980000000001</v>
      </c>
      <c r="L1852" s="1">
        <v>1.9650339999999999</v>
      </c>
      <c r="M1852" s="1">
        <v>3.4393180000000001</v>
      </c>
      <c r="N1852">
        <v>5.5679499999999997</v>
      </c>
      <c r="O1852">
        <v>-3.3056380000000001</v>
      </c>
      <c r="P1852">
        <v>-1.177006</v>
      </c>
      <c r="Q1852">
        <v>0.2972784</v>
      </c>
      <c r="R1852">
        <v>1.7715620000000001</v>
      </c>
      <c r="S1852">
        <v>3.9001939999999999</v>
      </c>
    </row>
    <row r="1853" spans="1:19">
      <c r="A1853" s="12">
        <v>41166</v>
      </c>
      <c r="B1853" s="14">
        <v>11</v>
      </c>
      <c r="C1853" t="s">
        <v>55</v>
      </c>
      <c r="D1853" t="s">
        <v>58</v>
      </c>
      <c r="E1853" t="str">
        <f t="shared" si="28"/>
        <v>4116611Average Per Device100% Cycling</v>
      </c>
      <c r="F1853">
        <v>0.90784520000000002</v>
      </c>
      <c r="G1853">
        <v>1.1010660000000001</v>
      </c>
      <c r="H1853">
        <v>0.94683360000000005</v>
      </c>
      <c r="I1853">
        <v>92.05095</v>
      </c>
      <c r="J1853">
        <v>4.4842800000000002E-2</v>
      </c>
      <c r="K1853">
        <v>0.1325055</v>
      </c>
      <c r="L1853" s="1">
        <v>0.19322039999999999</v>
      </c>
      <c r="M1853" s="1">
        <v>0.25393539999999998</v>
      </c>
      <c r="N1853">
        <v>0.34159810000000002</v>
      </c>
      <c r="O1853">
        <v>-0.10938920000000001</v>
      </c>
      <c r="P1853">
        <v>-2.1726499999999999E-2</v>
      </c>
      <c r="Q1853">
        <v>3.8988399999999999E-2</v>
      </c>
      <c r="R1853">
        <v>9.9703299999999995E-2</v>
      </c>
      <c r="S1853">
        <v>0.187366</v>
      </c>
    </row>
    <row r="1854" spans="1:19">
      <c r="A1854" s="12">
        <v>41166</v>
      </c>
      <c r="B1854" s="14">
        <v>11</v>
      </c>
      <c r="C1854" t="s">
        <v>55</v>
      </c>
      <c r="D1854" t="s">
        <v>57</v>
      </c>
      <c r="E1854" t="str">
        <f t="shared" si="28"/>
        <v>4116611Average Per Device50% Cycling</v>
      </c>
      <c r="F1854">
        <v>1.1949339999999999</v>
      </c>
      <c r="G1854">
        <v>1.130061</v>
      </c>
      <c r="H1854">
        <v>1.1739379999999999</v>
      </c>
      <c r="I1854">
        <v>92.222999999999999</v>
      </c>
      <c r="J1854">
        <v>-0.23189499999999999</v>
      </c>
      <c r="K1854">
        <v>-0.1332171</v>
      </c>
      <c r="L1854" s="1">
        <v>-6.4873100000000003E-2</v>
      </c>
      <c r="M1854" s="1">
        <v>3.4708999999999999E-3</v>
      </c>
      <c r="N1854">
        <v>0.1021488</v>
      </c>
      <c r="O1854">
        <v>-0.18801789999999999</v>
      </c>
      <c r="P1854">
        <v>-8.9340000000000003E-2</v>
      </c>
      <c r="Q1854">
        <v>-2.0996000000000001E-2</v>
      </c>
      <c r="R1854">
        <v>4.7348000000000001E-2</v>
      </c>
      <c r="S1854">
        <v>0.14602589999999999</v>
      </c>
    </row>
    <row r="1855" spans="1:19">
      <c r="A1855" s="12">
        <v>41166</v>
      </c>
      <c r="B1855" s="14">
        <v>11</v>
      </c>
      <c r="C1855" t="s">
        <v>55</v>
      </c>
      <c r="D1855" t="s">
        <v>52</v>
      </c>
      <c r="E1855" t="str">
        <f t="shared" si="28"/>
        <v>4116611Average Per DeviceAll</v>
      </c>
      <c r="F1855">
        <v>1.0427770000000001</v>
      </c>
      <c r="G1855">
        <v>1.1146929999999999</v>
      </c>
      <c r="H1855">
        <v>1.0535730000000001</v>
      </c>
      <c r="I1855">
        <v>92.131810000000002</v>
      </c>
      <c r="J1855">
        <v>-8.5223999999999994E-2</v>
      </c>
      <c r="K1855">
        <v>7.6159000000000001E-3</v>
      </c>
      <c r="L1855" s="1">
        <v>7.1916499999999994E-2</v>
      </c>
      <c r="M1855" s="1">
        <v>0.13621710000000001</v>
      </c>
      <c r="N1855">
        <v>0.22905690000000001</v>
      </c>
      <c r="O1855">
        <v>-0.14634469999999999</v>
      </c>
      <c r="P1855">
        <v>-5.3504799999999998E-2</v>
      </c>
      <c r="Q1855">
        <v>1.07957E-2</v>
      </c>
      <c r="R1855">
        <v>7.5096300000000005E-2</v>
      </c>
      <c r="S1855">
        <v>0.16793620000000001</v>
      </c>
    </row>
    <row r="1856" spans="1:19">
      <c r="A1856" s="12">
        <v>41166</v>
      </c>
      <c r="B1856" s="14">
        <v>11</v>
      </c>
      <c r="C1856" t="s">
        <v>54</v>
      </c>
      <c r="D1856" t="s">
        <v>58</v>
      </c>
      <c r="E1856" t="str">
        <f t="shared" si="28"/>
        <v>4116611Average Per Premise100% Cycling</v>
      </c>
      <c r="F1856">
        <v>1.074611</v>
      </c>
      <c r="G1856">
        <v>1.3033250000000001</v>
      </c>
      <c r="H1856">
        <v>1.1207609999999999</v>
      </c>
      <c r="I1856">
        <v>92.05095</v>
      </c>
      <c r="J1856">
        <v>8.0336199999999997E-2</v>
      </c>
      <c r="K1856">
        <v>0.16799900000000001</v>
      </c>
      <c r="L1856" s="1">
        <v>0.2287139</v>
      </c>
      <c r="M1856" s="1">
        <v>0.28942879999999999</v>
      </c>
      <c r="N1856">
        <v>0.37709150000000002</v>
      </c>
      <c r="O1856">
        <v>-0.10222729999999999</v>
      </c>
      <c r="P1856">
        <v>-1.45646E-2</v>
      </c>
      <c r="Q1856">
        <v>4.6150299999999998E-2</v>
      </c>
      <c r="R1856">
        <v>0.10686519999999999</v>
      </c>
      <c r="S1856">
        <v>0.19452800000000001</v>
      </c>
    </row>
    <row r="1857" spans="1:19">
      <c r="A1857" s="12">
        <v>41166</v>
      </c>
      <c r="B1857" s="14">
        <v>11</v>
      </c>
      <c r="C1857" t="s">
        <v>54</v>
      </c>
      <c r="D1857" t="s">
        <v>57</v>
      </c>
      <c r="E1857" t="str">
        <f t="shared" si="28"/>
        <v>4116611Average Per Premise50% Cycling</v>
      </c>
      <c r="F1857">
        <v>1.3918060000000001</v>
      </c>
      <c r="G1857">
        <v>1.3162450000000001</v>
      </c>
      <c r="H1857">
        <v>1.367351</v>
      </c>
      <c r="I1857">
        <v>92.222999999999999</v>
      </c>
      <c r="J1857">
        <v>-0.2425832</v>
      </c>
      <c r="K1857">
        <v>-0.14390530000000001</v>
      </c>
      <c r="L1857" s="1">
        <v>-7.5561299999999998E-2</v>
      </c>
      <c r="M1857" s="1">
        <v>-7.2173000000000003E-3</v>
      </c>
      <c r="N1857">
        <v>9.1460600000000003E-2</v>
      </c>
      <c r="O1857">
        <v>-0.19147710000000001</v>
      </c>
      <c r="P1857">
        <v>-9.2799199999999998E-2</v>
      </c>
      <c r="Q1857">
        <v>-2.44552E-2</v>
      </c>
      <c r="R1857">
        <v>4.3888799999999999E-2</v>
      </c>
      <c r="S1857">
        <v>0.14256669999999999</v>
      </c>
    </row>
    <row r="1858" spans="1:19">
      <c r="A1858" s="12">
        <v>41166</v>
      </c>
      <c r="B1858" s="14">
        <v>11</v>
      </c>
      <c r="C1858" t="s">
        <v>54</v>
      </c>
      <c r="D1858" t="s">
        <v>52</v>
      </c>
      <c r="E1858" t="str">
        <f t="shared" si="28"/>
        <v>4116611Average Per PremiseAll</v>
      </c>
      <c r="F1858">
        <v>1.2236929999999999</v>
      </c>
      <c r="G1858">
        <v>1.3093969999999999</v>
      </c>
      <c r="H1858">
        <v>1.236658</v>
      </c>
      <c r="I1858">
        <v>92.131810000000002</v>
      </c>
      <c r="J1858">
        <v>-7.1435899999999997E-2</v>
      </c>
      <c r="K1858">
        <v>2.1403999999999999E-2</v>
      </c>
      <c r="L1858" s="1">
        <v>8.5704600000000006E-2</v>
      </c>
      <c r="M1858" s="1">
        <v>0.1500051</v>
      </c>
      <c r="N1858">
        <v>0.24284500000000001</v>
      </c>
      <c r="O1858">
        <v>-0.14417469999999999</v>
      </c>
      <c r="P1858">
        <v>-5.1334900000000003E-2</v>
      </c>
      <c r="Q1858">
        <v>1.29657E-2</v>
      </c>
      <c r="R1858">
        <v>7.7266299999999996E-2</v>
      </c>
      <c r="S1858">
        <v>0.17010620000000001</v>
      </c>
    </row>
    <row r="1859" spans="1:19">
      <c r="A1859" s="12">
        <v>41166</v>
      </c>
      <c r="B1859" s="14">
        <v>11</v>
      </c>
      <c r="C1859" t="s">
        <v>56</v>
      </c>
      <c r="D1859" t="s">
        <v>58</v>
      </c>
      <c r="E1859" t="str">
        <f t="shared" ref="E1859:E1922" si="29">CONCATENATE(A1859,B1859,C1859,D1859)</f>
        <v>4116611Average Per Ton100% Cycling</v>
      </c>
      <c r="F1859">
        <v>0.25104870000000001</v>
      </c>
      <c r="G1859">
        <v>0.30448049999999999</v>
      </c>
      <c r="H1859">
        <v>0.26183030000000002</v>
      </c>
      <c r="I1859">
        <v>92.05095</v>
      </c>
      <c r="J1859">
        <v>-9.49459E-2</v>
      </c>
      <c r="K1859">
        <v>-7.2832000000000001E-3</v>
      </c>
      <c r="L1859" s="1">
        <v>5.3431699999999999E-2</v>
      </c>
      <c r="M1859" s="1">
        <v>0.1141466</v>
      </c>
      <c r="N1859">
        <v>0.2018093</v>
      </c>
      <c r="O1859">
        <v>-0.1375961</v>
      </c>
      <c r="P1859">
        <v>-4.9933400000000003E-2</v>
      </c>
      <c r="Q1859">
        <v>1.0781600000000001E-2</v>
      </c>
      <c r="R1859">
        <v>7.1496500000000004E-2</v>
      </c>
      <c r="S1859">
        <v>0.1591592</v>
      </c>
    </row>
    <row r="1860" spans="1:19">
      <c r="A1860" s="12">
        <v>41166</v>
      </c>
      <c r="B1860" s="14">
        <v>11</v>
      </c>
      <c r="C1860" t="s">
        <v>56</v>
      </c>
      <c r="D1860" t="s">
        <v>57</v>
      </c>
      <c r="E1860" t="str">
        <f t="shared" si="29"/>
        <v>4116611Average Per Ton50% Cycling</v>
      </c>
      <c r="F1860">
        <v>0.3442576</v>
      </c>
      <c r="G1860">
        <v>0.32556780000000002</v>
      </c>
      <c r="H1860">
        <v>0.33820869999999997</v>
      </c>
      <c r="I1860">
        <v>92.222999999999999</v>
      </c>
      <c r="J1860">
        <v>-0.18571170000000001</v>
      </c>
      <c r="K1860">
        <v>-8.7033799999999995E-2</v>
      </c>
      <c r="L1860" s="1">
        <v>-1.8689799999999999E-2</v>
      </c>
      <c r="M1860" s="1">
        <v>4.9654200000000003E-2</v>
      </c>
      <c r="N1860">
        <v>0.14833209999999999</v>
      </c>
      <c r="O1860">
        <v>-0.1730708</v>
      </c>
      <c r="P1860">
        <v>-7.4392899999999998E-2</v>
      </c>
      <c r="Q1860">
        <v>-6.0489000000000003E-3</v>
      </c>
      <c r="R1860">
        <v>6.2295099999999999E-2</v>
      </c>
      <c r="S1860">
        <v>0.160973</v>
      </c>
    </row>
    <row r="1861" spans="1:19">
      <c r="A1861" s="12">
        <v>41166</v>
      </c>
      <c r="B1861" s="14">
        <v>11</v>
      </c>
      <c r="C1861" t="s">
        <v>56</v>
      </c>
      <c r="D1861" t="s">
        <v>52</v>
      </c>
      <c r="E1861" t="str">
        <f t="shared" si="29"/>
        <v>4116611Average Per TonAll</v>
      </c>
      <c r="F1861">
        <v>0.29485689999999998</v>
      </c>
      <c r="G1861">
        <v>0.31439149999999999</v>
      </c>
      <c r="H1861">
        <v>0.2977282</v>
      </c>
      <c r="I1861">
        <v>92.131810000000002</v>
      </c>
      <c r="J1861">
        <v>-0.1376058</v>
      </c>
      <c r="K1861">
        <v>-4.4766E-2</v>
      </c>
      <c r="L1861" s="1">
        <v>1.9534599999999999E-2</v>
      </c>
      <c r="M1861" s="1">
        <v>8.3835199999999999E-2</v>
      </c>
      <c r="N1861">
        <v>0.1766751</v>
      </c>
      <c r="O1861">
        <v>-0.1542692</v>
      </c>
      <c r="P1861">
        <v>-6.1429299999999999E-2</v>
      </c>
      <c r="Q1861">
        <v>2.8712E-3</v>
      </c>
      <c r="R1861">
        <v>6.7171800000000004E-2</v>
      </c>
      <c r="S1861">
        <v>0.16001170000000001</v>
      </c>
    </row>
    <row r="1862" spans="1:19">
      <c r="A1862" s="12">
        <v>41166</v>
      </c>
      <c r="B1862" s="14">
        <v>12</v>
      </c>
      <c r="C1862" t="s">
        <v>63</v>
      </c>
      <c r="D1862" t="s">
        <v>58</v>
      </c>
      <c r="E1862" t="str">
        <f t="shared" si="29"/>
        <v>4116612Aggregate100% Cycling</v>
      </c>
      <c r="F1862">
        <v>16.279299999999999</v>
      </c>
      <c r="G1862">
        <v>20.157389999999999</v>
      </c>
      <c r="H1862">
        <v>17.333839999999999</v>
      </c>
      <c r="I1862">
        <v>98.808719999999994</v>
      </c>
      <c r="J1862">
        <v>1.653227</v>
      </c>
      <c r="K1862">
        <v>2.9676939999999998</v>
      </c>
      <c r="L1862" s="1">
        <v>3.8780899999999998</v>
      </c>
      <c r="M1862" s="1">
        <v>4.7884849999999997</v>
      </c>
      <c r="N1862">
        <v>6.1029520000000002</v>
      </c>
      <c r="O1862">
        <v>-1.1703250000000001</v>
      </c>
      <c r="P1862">
        <v>0.1441421</v>
      </c>
      <c r="Q1862">
        <v>1.054538</v>
      </c>
      <c r="R1862">
        <v>1.964934</v>
      </c>
      <c r="S1862">
        <v>3.2793999999999999</v>
      </c>
    </row>
    <row r="1863" spans="1:19">
      <c r="A1863" s="12">
        <v>41166</v>
      </c>
      <c r="B1863" s="14">
        <v>12</v>
      </c>
      <c r="C1863" t="s">
        <v>63</v>
      </c>
      <c r="D1863" t="s">
        <v>57</v>
      </c>
      <c r="E1863" t="str">
        <f t="shared" si="29"/>
        <v>4116612Aggregate50% Cycling</v>
      </c>
      <c r="F1863">
        <v>18.895810000000001</v>
      </c>
      <c r="G1863">
        <v>17.664159999999999</v>
      </c>
      <c r="H1863">
        <v>18.350010000000001</v>
      </c>
      <c r="I1863">
        <v>99.564809999999994</v>
      </c>
      <c r="J1863">
        <v>-3.4175140000000002</v>
      </c>
      <c r="K1863">
        <v>-2.1260849999999998</v>
      </c>
      <c r="L1863" s="1">
        <v>-1.231646</v>
      </c>
      <c r="M1863" s="1">
        <v>-0.33720709999999998</v>
      </c>
      <c r="N1863">
        <v>0.95422110000000004</v>
      </c>
      <c r="O1863">
        <v>-2.7316639999999999</v>
      </c>
      <c r="P1863">
        <v>-1.4402349999999999</v>
      </c>
      <c r="Q1863">
        <v>-0.54579619999999995</v>
      </c>
      <c r="R1863">
        <v>0.34864299999999998</v>
      </c>
      <c r="S1863">
        <v>1.6400710000000001</v>
      </c>
    </row>
    <row r="1864" spans="1:19">
      <c r="A1864" s="12">
        <v>41166</v>
      </c>
      <c r="B1864" s="14">
        <v>12</v>
      </c>
      <c r="C1864" t="s">
        <v>63</v>
      </c>
      <c r="D1864" t="s">
        <v>52</v>
      </c>
      <c r="E1864" t="str">
        <f t="shared" si="29"/>
        <v>4116612AggregateAll</v>
      </c>
      <c r="F1864">
        <v>35.21837</v>
      </c>
      <c r="G1864">
        <v>37.822409999999998</v>
      </c>
      <c r="H1864">
        <v>35.713639999999998</v>
      </c>
      <c r="I1864">
        <v>99.164079999999998</v>
      </c>
      <c r="J1864">
        <v>-1.808951</v>
      </c>
      <c r="K1864">
        <v>0.79828359999999998</v>
      </c>
      <c r="L1864" s="1">
        <v>2.6040459999999999</v>
      </c>
      <c r="M1864" s="1">
        <v>4.409808</v>
      </c>
      <c r="N1864">
        <v>7.017042</v>
      </c>
      <c r="O1864">
        <v>-3.9177219999999999</v>
      </c>
      <c r="P1864">
        <v>-1.3104880000000001</v>
      </c>
      <c r="Q1864">
        <v>0.4952743</v>
      </c>
      <c r="R1864">
        <v>2.301037</v>
      </c>
      <c r="S1864">
        <v>4.9082699999999999</v>
      </c>
    </row>
    <row r="1865" spans="1:19">
      <c r="A1865" s="12">
        <v>41166</v>
      </c>
      <c r="B1865" s="14">
        <v>12</v>
      </c>
      <c r="C1865" t="s">
        <v>55</v>
      </c>
      <c r="D1865" t="s">
        <v>58</v>
      </c>
      <c r="E1865" t="str">
        <f t="shared" si="29"/>
        <v>4116612Average Per Device100% Cycling</v>
      </c>
      <c r="F1865">
        <v>1.1226910000000001</v>
      </c>
      <c r="G1865">
        <v>1.3901410000000001</v>
      </c>
      <c r="H1865">
        <v>1.195417</v>
      </c>
      <c r="I1865">
        <v>98.808719999999994</v>
      </c>
      <c r="J1865">
        <v>8.5828299999999996E-2</v>
      </c>
      <c r="K1865">
        <v>0.19313169999999999</v>
      </c>
      <c r="L1865" s="1">
        <v>0.26744970000000001</v>
      </c>
      <c r="M1865" s="1">
        <v>0.34176780000000001</v>
      </c>
      <c r="N1865">
        <v>0.4490712</v>
      </c>
      <c r="O1865">
        <v>-0.10889600000000001</v>
      </c>
      <c r="P1865">
        <v>-1.5926E-3</v>
      </c>
      <c r="Q1865">
        <v>7.2725399999999996E-2</v>
      </c>
      <c r="R1865">
        <v>0.14704339999999999</v>
      </c>
      <c r="S1865">
        <v>0.25434679999999998</v>
      </c>
    </row>
    <row r="1866" spans="1:19">
      <c r="A1866" s="12">
        <v>41166</v>
      </c>
      <c r="B1866" s="14">
        <v>12</v>
      </c>
      <c r="C1866" t="s">
        <v>55</v>
      </c>
      <c r="D1866" t="s">
        <v>57</v>
      </c>
      <c r="E1866" t="str">
        <f t="shared" si="29"/>
        <v>4116612Average Per Device50% Cycling</v>
      </c>
      <c r="F1866">
        <v>1.51929</v>
      </c>
      <c r="G1866">
        <v>1.420261</v>
      </c>
      <c r="H1866">
        <v>1.475406</v>
      </c>
      <c r="I1866">
        <v>99.564809999999994</v>
      </c>
      <c r="J1866">
        <v>-0.30373630000000001</v>
      </c>
      <c r="K1866">
        <v>-0.18279339999999999</v>
      </c>
      <c r="L1866" s="1">
        <v>-9.9028699999999997E-2</v>
      </c>
      <c r="M1866" s="1">
        <v>-1.5264E-2</v>
      </c>
      <c r="N1866">
        <v>0.10567890000000001</v>
      </c>
      <c r="O1866">
        <v>-0.24859149999999999</v>
      </c>
      <c r="P1866">
        <v>-0.1276486</v>
      </c>
      <c r="Q1866">
        <v>-4.3883900000000003E-2</v>
      </c>
      <c r="R1866">
        <v>3.9880800000000001E-2</v>
      </c>
      <c r="S1866">
        <v>0.16082360000000001</v>
      </c>
    </row>
    <row r="1867" spans="1:19">
      <c r="A1867" s="12">
        <v>41166</v>
      </c>
      <c r="B1867" s="14">
        <v>12</v>
      </c>
      <c r="C1867" t="s">
        <v>55</v>
      </c>
      <c r="D1867" t="s">
        <v>52</v>
      </c>
      <c r="E1867" t="str">
        <f t="shared" si="29"/>
        <v>4116612Average Per DeviceAll</v>
      </c>
      <c r="F1867">
        <v>1.3090930000000001</v>
      </c>
      <c r="G1867">
        <v>1.4042969999999999</v>
      </c>
      <c r="H1867">
        <v>1.3270120000000001</v>
      </c>
      <c r="I1867">
        <v>99.164079999999998</v>
      </c>
      <c r="J1867">
        <v>-9.7267099999999995E-2</v>
      </c>
      <c r="K1867">
        <v>1.64469E-2</v>
      </c>
      <c r="L1867" s="1">
        <v>9.5204899999999995E-2</v>
      </c>
      <c r="M1867" s="1">
        <v>0.1739628</v>
      </c>
      <c r="N1867">
        <v>0.28767680000000001</v>
      </c>
      <c r="O1867">
        <v>-0.17455290000000001</v>
      </c>
      <c r="P1867">
        <v>-6.0838900000000001E-2</v>
      </c>
      <c r="Q1867">
        <v>1.7919000000000001E-2</v>
      </c>
      <c r="R1867">
        <v>9.6676999999999999E-2</v>
      </c>
      <c r="S1867">
        <v>0.21039089999999999</v>
      </c>
    </row>
    <row r="1868" spans="1:19">
      <c r="A1868" s="12">
        <v>41166</v>
      </c>
      <c r="B1868" s="14">
        <v>12</v>
      </c>
      <c r="C1868" t="s">
        <v>54</v>
      </c>
      <c r="D1868" t="s">
        <v>58</v>
      </c>
      <c r="E1868" t="str">
        <f t="shared" si="29"/>
        <v>4116612Average Per Premise100% Cycling</v>
      </c>
      <c r="F1868">
        <v>1.3289230000000001</v>
      </c>
      <c r="G1868">
        <v>1.6455010000000001</v>
      </c>
      <c r="H1868">
        <v>1.4150069999999999</v>
      </c>
      <c r="I1868">
        <v>98.808719999999994</v>
      </c>
      <c r="J1868">
        <v>0.1349573</v>
      </c>
      <c r="K1868">
        <v>0.2422607</v>
      </c>
      <c r="L1868" s="1">
        <v>0.31657869999999999</v>
      </c>
      <c r="M1868" s="1">
        <v>0.39089679999999999</v>
      </c>
      <c r="N1868">
        <v>0.49820019999999998</v>
      </c>
      <c r="O1868">
        <v>-9.5536700000000002E-2</v>
      </c>
      <c r="P1868">
        <v>1.17667E-2</v>
      </c>
      <c r="Q1868">
        <v>8.60847E-2</v>
      </c>
      <c r="R1868">
        <v>0.16040270000000001</v>
      </c>
      <c r="S1868">
        <v>0.26770620000000001</v>
      </c>
    </row>
    <row r="1869" spans="1:19">
      <c r="A1869" s="12">
        <v>41166</v>
      </c>
      <c r="B1869" s="14">
        <v>12</v>
      </c>
      <c r="C1869" t="s">
        <v>54</v>
      </c>
      <c r="D1869" t="s">
        <v>57</v>
      </c>
      <c r="E1869" t="str">
        <f t="shared" si="29"/>
        <v>4116612Average Per Premise50% Cycling</v>
      </c>
      <c r="F1869">
        <v>1.7696019999999999</v>
      </c>
      <c r="G1869">
        <v>1.6542570000000001</v>
      </c>
      <c r="H1869">
        <v>1.718488</v>
      </c>
      <c r="I1869">
        <v>99.564809999999994</v>
      </c>
      <c r="J1869">
        <v>-0.3200518</v>
      </c>
      <c r="K1869">
        <v>-0.19910900000000001</v>
      </c>
      <c r="L1869" s="1">
        <v>-0.1153443</v>
      </c>
      <c r="M1869" s="1">
        <v>-3.1579599999999999E-2</v>
      </c>
      <c r="N1869">
        <v>8.9363300000000007E-2</v>
      </c>
      <c r="O1869">
        <v>-0.25582159999999998</v>
      </c>
      <c r="P1869">
        <v>-0.13487879999999999</v>
      </c>
      <c r="Q1869">
        <v>-5.1114100000000003E-2</v>
      </c>
      <c r="R1869">
        <v>3.2650600000000002E-2</v>
      </c>
      <c r="S1869">
        <v>0.15359349999999999</v>
      </c>
    </row>
    <row r="1870" spans="1:19">
      <c r="A1870" s="12">
        <v>41166</v>
      </c>
      <c r="B1870" s="14">
        <v>12</v>
      </c>
      <c r="C1870" t="s">
        <v>54</v>
      </c>
      <c r="D1870" t="s">
        <v>52</v>
      </c>
      <c r="E1870" t="str">
        <f t="shared" si="29"/>
        <v>4116612Average Per PremiseAll</v>
      </c>
      <c r="F1870">
        <v>1.5360419999999999</v>
      </c>
      <c r="G1870">
        <v>1.6496170000000001</v>
      </c>
      <c r="H1870">
        <v>1.5576430000000001</v>
      </c>
      <c r="I1870">
        <v>99.164079999999998</v>
      </c>
      <c r="J1870">
        <v>-7.8896999999999995E-2</v>
      </c>
      <c r="K1870">
        <v>3.4817000000000001E-2</v>
      </c>
      <c r="L1870" s="1">
        <v>0.11357490000000001</v>
      </c>
      <c r="M1870" s="1">
        <v>0.1923329</v>
      </c>
      <c r="N1870">
        <v>0.30604680000000001</v>
      </c>
      <c r="O1870">
        <v>-0.17087060000000001</v>
      </c>
      <c r="P1870">
        <v>-5.7156699999999998E-2</v>
      </c>
      <c r="Q1870">
        <v>2.16013E-2</v>
      </c>
      <c r="R1870">
        <v>0.1003592</v>
      </c>
      <c r="S1870">
        <v>0.21407319999999999</v>
      </c>
    </row>
    <row r="1871" spans="1:19">
      <c r="A1871" s="12">
        <v>41166</v>
      </c>
      <c r="B1871" s="14">
        <v>12</v>
      </c>
      <c r="C1871" t="s">
        <v>56</v>
      </c>
      <c r="D1871" t="s">
        <v>58</v>
      </c>
      <c r="E1871" t="str">
        <f t="shared" si="29"/>
        <v>4116612Average Per Ton100% Cycling</v>
      </c>
      <c r="F1871">
        <v>0.31046059999999998</v>
      </c>
      <c r="G1871">
        <v>0.38441920000000002</v>
      </c>
      <c r="H1871">
        <v>0.33057160000000002</v>
      </c>
      <c r="I1871">
        <v>98.808719999999994</v>
      </c>
      <c r="J1871">
        <v>-0.10766290000000001</v>
      </c>
      <c r="K1871">
        <v>-3.5950000000000001E-4</v>
      </c>
      <c r="L1871" s="1">
        <v>7.3958499999999996E-2</v>
      </c>
      <c r="M1871" s="1">
        <v>0.14827660000000001</v>
      </c>
      <c r="N1871">
        <v>0.25557999999999997</v>
      </c>
      <c r="O1871">
        <v>-0.1615105</v>
      </c>
      <c r="P1871">
        <v>-5.4207100000000001E-2</v>
      </c>
      <c r="Q1871">
        <v>2.0110900000000001E-2</v>
      </c>
      <c r="R1871">
        <v>9.4428999999999999E-2</v>
      </c>
      <c r="S1871">
        <v>0.20173240000000001</v>
      </c>
    </row>
    <row r="1872" spans="1:19">
      <c r="A1872" s="12">
        <v>41166</v>
      </c>
      <c r="B1872" s="14">
        <v>12</v>
      </c>
      <c r="C1872" t="s">
        <v>56</v>
      </c>
      <c r="D1872" t="s">
        <v>57</v>
      </c>
      <c r="E1872" t="str">
        <f t="shared" si="29"/>
        <v>4116612Average Per Ton50% Cycling</v>
      </c>
      <c r="F1872">
        <v>0.43770389999999998</v>
      </c>
      <c r="G1872">
        <v>0.40917389999999998</v>
      </c>
      <c r="H1872">
        <v>0.42506100000000002</v>
      </c>
      <c r="I1872">
        <v>99.564809999999994</v>
      </c>
      <c r="J1872">
        <v>-0.23323749999999999</v>
      </c>
      <c r="K1872">
        <v>-0.11229459999999999</v>
      </c>
      <c r="L1872" s="1">
        <v>-2.85299E-2</v>
      </c>
      <c r="M1872" s="1">
        <v>5.5234699999999998E-2</v>
      </c>
      <c r="N1872">
        <v>0.17617759999999999</v>
      </c>
      <c r="O1872">
        <v>-0.2173504</v>
      </c>
      <c r="P1872">
        <v>-9.6407499999999993E-2</v>
      </c>
      <c r="Q1872">
        <v>-1.26429E-2</v>
      </c>
      <c r="R1872">
        <v>7.1121799999999999E-2</v>
      </c>
      <c r="S1872">
        <v>0.1920647</v>
      </c>
    </row>
    <row r="1873" spans="1:19">
      <c r="A1873" s="12">
        <v>41166</v>
      </c>
      <c r="B1873" s="14">
        <v>12</v>
      </c>
      <c r="C1873" t="s">
        <v>56</v>
      </c>
      <c r="D1873" t="s">
        <v>52</v>
      </c>
      <c r="E1873" t="str">
        <f t="shared" si="29"/>
        <v>4116612Average Per TonAll</v>
      </c>
      <c r="F1873">
        <v>0.37026500000000001</v>
      </c>
      <c r="G1873">
        <v>0.39605390000000001</v>
      </c>
      <c r="H1873">
        <v>0.37498160000000003</v>
      </c>
      <c r="I1873">
        <v>99.164079999999998</v>
      </c>
      <c r="J1873">
        <v>-0.166683</v>
      </c>
      <c r="K1873">
        <v>-5.2969000000000002E-2</v>
      </c>
      <c r="L1873" s="1">
        <v>2.5788999999999999E-2</v>
      </c>
      <c r="M1873" s="1">
        <v>0.1045469</v>
      </c>
      <c r="N1873">
        <v>0.21826090000000001</v>
      </c>
      <c r="O1873">
        <v>-0.18775530000000001</v>
      </c>
      <c r="P1873">
        <v>-7.4041300000000004E-2</v>
      </c>
      <c r="Q1873">
        <v>4.7166999999999999E-3</v>
      </c>
      <c r="R1873">
        <v>8.3474599999999996E-2</v>
      </c>
      <c r="S1873">
        <v>0.19718859999999999</v>
      </c>
    </row>
    <row r="1874" spans="1:19">
      <c r="A1874" s="12">
        <v>41166</v>
      </c>
      <c r="B1874" s="14">
        <v>13</v>
      </c>
      <c r="C1874" t="s">
        <v>63</v>
      </c>
      <c r="D1874" t="s">
        <v>58</v>
      </c>
      <c r="E1874" t="str">
        <f t="shared" si="29"/>
        <v>4116613Aggregate100% Cycling</v>
      </c>
      <c r="F1874">
        <v>19.95074</v>
      </c>
      <c r="G1874">
        <v>24.40625</v>
      </c>
      <c r="H1874">
        <v>20.987539999999999</v>
      </c>
      <c r="I1874">
        <v>100.6203</v>
      </c>
      <c r="J1874">
        <v>1.995995</v>
      </c>
      <c r="K1874">
        <v>3.4490970000000001</v>
      </c>
      <c r="L1874" s="1">
        <v>4.4555110000000004</v>
      </c>
      <c r="M1874" s="1">
        <v>5.4619249999999999</v>
      </c>
      <c r="N1874">
        <v>6.9150270000000003</v>
      </c>
      <c r="O1874">
        <v>-1.4227160000000001</v>
      </c>
      <c r="P1874">
        <v>3.0385499999999999E-2</v>
      </c>
      <c r="Q1874">
        <v>1.036799</v>
      </c>
      <c r="R1874">
        <v>2.0432130000000002</v>
      </c>
      <c r="S1874">
        <v>3.4963150000000001</v>
      </c>
    </row>
    <row r="1875" spans="1:19">
      <c r="A1875" s="12">
        <v>41166</v>
      </c>
      <c r="B1875" s="14">
        <v>13</v>
      </c>
      <c r="C1875" t="s">
        <v>63</v>
      </c>
      <c r="D1875" t="s">
        <v>57</v>
      </c>
      <c r="E1875" t="str">
        <f t="shared" si="29"/>
        <v>4116613Aggregate50% Cycling</v>
      </c>
      <c r="F1875">
        <v>22.470079999999999</v>
      </c>
      <c r="G1875">
        <v>21.017720000000001</v>
      </c>
      <c r="H1875">
        <v>21.833780000000001</v>
      </c>
      <c r="I1875">
        <v>100.9415</v>
      </c>
      <c r="J1875">
        <v>-3.7710759999999999</v>
      </c>
      <c r="K1875">
        <v>-2.4011629999999999</v>
      </c>
      <c r="L1875" s="1">
        <v>-1.4523649999999999</v>
      </c>
      <c r="M1875" s="1">
        <v>-0.50356710000000005</v>
      </c>
      <c r="N1875">
        <v>0.86634639999999996</v>
      </c>
      <c r="O1875">
        <v>-2.9550169999999998</v>
      </c>
      <c r="P1875">
        <v>-1.5851029999999999</v>
      </c>
      <c r="Q1875">
        <v>-0.63630560000000003</v>
      </c>
      <c r="R1875">
        <v>0.3124922</v>
      </c>
      <c r="S1875">
        <v>1.6824060000000001</v>
      </c>
    </row>
    <row r="1876" spans="1:19">
      <c r="A1876" s="12">
        <v>41166</v>
      </c>
      <c r="B1876" s="14">
        <v>13</v>
      </c>
      <c r="C1876" t="s">
        <v>63</v>
      </c>
      <c r="D1876" t="s">
        <v>52</v>
      </c>
      <c r="E1876" t="str">
        <f t="shared" si="29"/>
        <v>4116613AggregateAll</v>
      </c>
      <c r="F1876">
        <v>42.46752</v>
      </c>
      <c r="G1876">
        <v>45.421610000000001</v>
      </c>
      <c r="H1876">
        <v>42.853859999999997</v>
      </c>
      <c r="I1876">
        <v>100.7713</v>
      </c>
      <c r="J1876">
        <v>-1.825742</v>
      </c>
      <c r="K1876">
        <v>0.99822310000000003</v>
      </c>
      <c r="L1876" s="1">
        <v>2.9540920000000002</v>
      </c>
      <c r="M1876" s="1">
        <v>4.9099620000000002</v>
      </c>
      <c r="N1876">
        <v>7.7339270000000004</v>
      </c>
      <c r="O1876">
        <v>-4.393497</v>
      </c>
      <c r="P1876">
        <v>-1.5695330000000001</v>
      </c>
      <c r="Q1876">
        <v>0.38633650000000003</v>
      </c>
      <c r="R1876">
        <v>2.342206</v>
      </c>
      <c r="S1876">
        <v>5.1661700000000002</v>
      </c>
    </row>
    <row r="1877" spans="1:19">
      <c r="A1877" s="12">
        <v>41166</v>
      </c>
      <c r="B1877" s="14">
        <v>13</v>
      </c>
      <c r="C1877" t="s">
        <v>55</v>
      </c>
      <c r="D1877" t="s">
        <v>58</v>
      </c>
      <c r="E1877" t="str">
        <f t="shared" si="29"/>
        <v>4116613Average Per Device100% Cycling</v>
      </c>
      <c r="F1877">
        <v>1.3758889999999999</v>
      </c>
      <c r="G1877">
        <v>1.6831609999999999</v>
      </c>
      <c r="H1877">
        <v>1.4473910000000001</v>
      </c>
      <c r="I1877">
        <v>100.6203</v>
      </c>
      <c r="J1877">
        <v>0.10649459999999999</v>
      </c>
      <c r="K1877">
        <v>0.22511510000000001</v>
      </c>
      <c r="L1877" s="1">
        <v>0.30727139999999997</v>
      </c>
      <c r="M1877" s="1">
        <v>0.38942759999999998</v>
      </c>
      <c r="N1877">
        <v>0.50804819999999995</v>
      </c>
      <c r="O1877">
        <v>-0.12927459999999999</v>
      </c>
      <c r="P1877">
        <v>-1.0654E-2</v>
      </c>
      <c r="Q1877">
        <v>7.1502200000000002E-2</v>
      </c>
      <c r="R1877">
        <v>0.1536584</v>
      </c>
      <c r="S1877">
        <v>0.27227899999999999</v>
      </c>
    </row>
    <row r="1878" spans="1:19">
      <c r="A1878" s="12">
        <v>41166</v>
      </c>
      <c r="B1878" s="14">
        <v>13</v>
      </c>
      <c r="C1878" t="s">
        <v>55</v>
      </c>
      <c r="D1878" t="s">
        <v>57</v>
      </c>
      <c r="E1878" t="str">
        <f t="shared" si="29"/>
        <v>4116613Average Per Device50% Cycling</v>
      </c>
      <c r="F1878">
        <v>1.8066739999999999</v>
      </c>
      <c r="G1878">
        <v>1.689899</v>
      </c>
      <c r="H1878">
        <v>1.7555130000000001</v>
      </c>
      <c r="I1878">
        <v>100.9415</v>
      </c>
      <c r="J1878">
        <v>-0.33392369999999999</v>
      </c>
      <c r="K1878">
        <v>-0.2056307</v>
      </c>
      <c r="L1878" s="1">
        <v>-0.1167753</v>
      </c>
      <c r="M1878" s="1">
        <v>-2.7919900000000001E-2</v>
      </c>
      <c r="N1878">
        <v>0.1003732</v>
      </c>
      <c r="O1878">
        <v>-0.26830969999999998</v>
      </c>
      <c r="P1878">
        <v>-0.14001669999999999</v>
      </c>
      <c r="Q1878">
        <v>-5.11613E-2</v>
      </c>
      <c r="R1878">
        <v>3.7694100000000001E-2</v>
      </c>
      <c r="S1878">
        <v>0.1659872</v>
      </c>
    </row>
    <row r="1879" spans="1:19">
      <c r="A1879" s="12">
        <v>41166</v>
      </c>
      <c r="B1879" s="14">
        <v>13</v>
      </c>
      <c r="C1879" t="s">
        <v>55</v>
      </c>
      <c r="D1879" t="s">
        <v>52</v>
      </c>
      <c r="E1879" t="str">
        <f t="shared" si="29"/>
        <v>4116613Average Per DeviceAll</v>
      </c>
      <c r="F1879">
        <v>1.5783579999999999</v>
      </c>
      <c r="G1879">
        <v>1.686328</v>
      </c>
      <c r="H1879">
        <v>1.592209</v>
      </c>
      <c r="I1879">
        <v>100.7713</v>
      </c>
      <c r="J1879">
        <v>-0.10050199999999999</v>
      </c>
      <c r="K1879">
        <v>2.26646E-2</v>
      </c>
      <c r="L1879" s="1">
        <v>0.10796939999999999</v>
      </c>
      <c r="M1879" s="1">
        <v>0.19327430000000001</v>
      </c>
      <c r="N1879">
        <v>0.31644090000000002</v>
      </c>
      <c r="O1879">
        <v>-0.19462109999999999</v>
      </c>
      <c r="P1879">
        <v>-7.1454500000000004E-2</v>
      </c>
      <c r="Q1879">
        <v>1.3850400000000001E-2</v>
      </c>
      <c r="R1879">
        <v>9.9155199999999999E-2</v>
      </c>
      <c r="S1879">
        <v>0.22232180000000001</v>
      </c>
    </row>
    <row r="1880" spans="1:19">
      <c r="A1880" s="12">
        <v>41166</v>
      </c>
      <c r="B1880" s="14">
        <v>13</v>
      </c>
      <c r="C1880" t="s">
        <v>54</v>
      </c>
      <c r="D1880" t="s">
        <v>58</v>
      </c>
      <c r="E1880" t="str">
        <f t="shared" si="29"/>
        <v>4116613Average Per Premise100% Cycling</v>
      </c>
      <c r="F1880">
        <v>1.6286320000000001</v>
      </c>
      <c r="G1880">
        <v>1.9923470000000001</v>
      </c>
      <c r="H1880">
        <v>1.7132689999999999</v>
      </c>
      <c r="I1880">
        <v>100.6203</v>
      </c>
      <c r="J1880">
        <v>0.16293840000000001</v>
      </c>
      <c r="K1880">
        <v>0.2815589</v>
      </c>
      <c r="L1880" s="1">
        <v>0.36371520000000002</v>
      </c>
      <c r="M1880" s="1">
        <v>0.44587139999999997</v>
      </c>
      <c r="N1880">
        <v>0.56449199999999999</v>
      </c>
      <c r="O1880">
        <v>-0.1161401</v>
      </c>
      <c r="P1880">
        <v>2.4805000000000001E-3</v>
      </c>
      <c r="Q1880">
        <v>8.4636699999999995E-2</v>
      </c>
      <c r="R1880">
        <v>0.16679289999999999</v>
      </c>
      <c r="S1880">
        <v>0.28541349999999999</v>
      </c>
    </row>
    <row r="1881" spans="1:19">
      <c r="A1881" s="12">
        <v>41166</v>
      </c>
      <c r="B1881" s="14">
        <v>13</v>
      </c>
      <c r="C1881" t="s">
        <v>54</v>
      </c>
      <c r="D1881" t="s">
        <v>57</v>
      </c>
      <c r="E1881" t="str">
        <f t="shared" si="29"/>
        <v>4116613Average Per Premise50% Cycling</v>
      </c>
      <c r="F1881">
        <v>2.1043349999999998</v>
      </c>
      <c r="G1881">
        <v>1.9683200000000001</v>
      </c>
      <c r="H1881">
        <v>2.0447440000000001</v>
      </c>
      <c r="I1881">
        <v>100.9415</v>
      </c>
      <c r="J1881">
        <v>-0.35316320000000001</v>
      </c>
      <c r="K1881">
        <v>-0.22487009999999999</v>
      </c>
      <c r="L1881" s="1">
        <v>-0.13601469999999999</v>
      </c>
      <c r="M1881" s="1">
        <v>-4.7159300000000001E-2</v>
      </c>
      <c r="N1881">
        <v>8.1133800000000006E-2</v>
      </c>
      <c r="O1881">
        <v>-0.27673880000000001</v>
      </c>
      <c r="P1881">
        <v>-0.14844570000000001</v>
      </c>
      <c r="Q1881">
        <v>-5.9590299999999999E-2</v>
      </c>
      <c r="R1881">
        <v>2.9265099999999999E-2</v>
      </c>
      <c r="S1881">
        <v>0.15755810000000001</v>
      </c>
    </row>
    <row r="1882" spans="1:19">
      <c r="A1882" s="12">
        <v>41166</v>
      </c>
      <c r="B1882" s="14">
        <v>13</v>
      </c>
      <c r="C1882" t="s">
        <v>54</v>
      </c>
      <c r="D1882" t="s">
        <v>52</v>
      </c>
      <c r="E1882" t="str">
        <f t="shared" si="29"/>
        <v>4116613Average Per PremiseAll</v>
      </c>
      <c r="F1882">
        <v>1.852212</v>
      </c>
      <c r="G1882">
        <v>1.9810540000000001</v>
      </c>
      <c r="H1882">
        <v>1.869062</v>
      </c>
      <c r="I1882">
        <v>100.7713</v>
      </c>
      <c r="J1882">
        <v>-7.96293E-2</v>
      </c>
      <c r="K1882">
        <v>4.3537300000000001E-2</v>
      </c>
      <c r="L1882" s="1">
        <v>0.12884209999999999</v>
      </c>
      <c r="M1882" s="1">
        <v>0.214147</v>
      </c>
      <c r="N1882">
        <v>0.33731359999999999</v>
      </c>
      <c r="O1882">
        <v>-0.1916215</v>
      </c>
      <c r="P1882">
        <v>-6.8454899999999999E-2</v>
      </c>
      <c r="Q1882">
        <v>1.685E-2</v>
      </c>
      <c r="R1882">
        <v>0.1021548</v>
      </c>
      <c r="S1882">
        <v>0.22532150000000001</v>
      </c>
    </row>
    <row r="1883" spans="1:19">
      <c r="A1883" s="12">
        <v>41166</v>
      </c>
      <c r="B1883" s="14">
        <v>13</v>
      </c>
      <c r="C1883" t="s">
        <v>56</v>
      </c>
      <c r="D1883" t="s">
        <v>58</v>
      </c>
      <c r="E1883" t="str">
        <f t="shared" si="29"/>
        <v>4116613Average Per Ton100% Cycling</v>
      </c>
      <c r="F1883">
        <v>0.38047809999999999</v>
      </c>
      <c r="G1883">
        <v>0.46544859999999999</v>
      </c>
      <c r="H1883">
        <v>0.40025080000000002</v>
      </c>
      <c r="I1883">
        <v>100.6203</v>
      </c>
      <c r="J1883">
        <v>-0.1158063</v>
      </c>
      <c r="K1883">
        <v>2.8143E-3</v>
      </c>
      <c r="L1883" s="1">
        <v>8.4970500000000004E-2</v>
      </c>
      <c r="M1883" s="1">
        <v>0.16712669999999999</v>
      </c>
      <c r="N1883">
        <v>0.28574729999999998</v>
      </c>
      <c r="O1883">
        <v>-0.1810041</v>
      </c>
      <c r="P1883">
        <v>-6.2383599999999997E-2</v>
      </c>
      <c r="Q1883">
        <v>1.9772700000000001E-2</v>
      </c>
      <c r="R1883">
        <v>0.1019289</v>
      </c>
      <c r="S1883">
        <v>0.22054950000000001</v>
      </c>
    </row>
    <row r="1884" spans="1:19">
      <c r="A1884" s="12">
        <v>41166</v>
      </c>
      <c r="B1884" s="14">
        <v>13</v>
      </c>
      <c r="C1884" t="s">
        <v>56</v>
      </c>
      <c r="D1884" t="s">
        <v>57</v>
      </c>
      <c r="E1884" t="str">
        <f t="shared" si="29"/>
        <v>4116613Average Per Ton50% Cycling</v>
      </c>
      <c r="F1884">
        <v>0.52049869999999998</v>
      </c>
      <c r="G1884">
        <v>0.48685600000000001</v>
      </c>
      <c r="H1884">
        <v>0.50575930000000002</v>
      </c>
      <c r="I1884">
        <v>100.9415</v>
      </c>
      <c r="J1884">
        <v>-0.25079109999999999</v>
      </c>
      <c r="K1884">
        <v>-0.1224981</v>
      </c>
      <c r="L1884" s="1">
        <v>-3.3642699999999998E-2</v>
      </c>
      <c r="M1884" s="1">
        <v>5.5212700000000003E-2</v>
      </c>
      <c r="N1884">
        <v>0.1835058</v>
      </c>
      <c r="O1884">
        <v>-0.23188790000000001</v>
      </c>
      <c r="P1884">
        <v>-0.1035948</v>
      </c>
      <c r="Q1884">
        <v>-1.47394E-2</v>
      </c>
      <c r="R1884">
        <v>7.4116000000000001E-2</v>
      </c>
      <c r="S1884">
        <v>0.20240910000000001</v>
      </c>
    </row>
    <row r="1885" spans="1:19">
      <c r="A1885" s="12">
        <v>41166</v>
      </c>
      <c r="B1885" s="14">
        <v>13</v>
      </c>
      <c r="C1885" t="s">
        <v>56</v>
      </c>
      <c r="D1885" t="s">
        <v>52</v>
      </c>
      <c r="E1885" t="str">
        <f t="shared" si="29"/>
        <v>4116613Average Per TonAll</v>
      </c>
      <c r="F1885">
        <v>0.44628780000000001</v>
      </c>
      <c r="G1885">
        <v>0.47551009999999999</v>
      </c>
      <c r="H1885">
        <v>0.44983980000000001</v>
      </c>
      <c r="I1885">
        <v>100.7713</v>
      </c>
      <c r="J1885">
        <v>-0.1792492</v>
      </c>
      <c r="K1885">
        <v>-5.60825E-2</v>
      </c>
      <c r="L1885" s="1">
        <v>2.92223E-2</v>
      </c>
      <c r="M1885" s="1">
        <v>0.11452710000000001</v>
      </c>
      <c r="N1885">
        <v>0.23769380000000001</v>
      </c>
      <c r="O1885">
        <v>-0.2049195</v>
      </c>
      <c r="P1885">
        <v>-8.17528E-2</v>
      </c>
      <c r="Q1885">
        <v>3.552E-3</v>
      </c>
      <c r="R1885">
        <v>8.88568E-2</v>
      </c>
      <c r="S1885">
        <v>0.2120235</v>
      </c>
    </row>
    <row r="1886" spans="1:19">
      <c r="A1886" s="12">
        <v>41166</v>
      </c>
      <c r="B1886" s="14">
        <v>14</v>
      </c>
      <c r="C1886" t="s">
        <v>63</v>
      </c>
      <c r="D1886" t="s">
        <v>58</v>
      </c>
      <c r="E1886" t="str">
        <f t="shared" si="29"/>
        <v>4116614Aggregate100% Cycling</v>
      </c>
      <c r="F1886">
        <v>15.98724</v>
      </c>
      <c r="G1886">
        <v>27.018609999999999</v>
      </c>
      <c r="H1886">
        <v>23.233969999999999</v>
      </c>
      <c r="I1886">
        <v>101.248</v>
      </c>
      <c r="J1886">
        <v>8.6804889999999997</v>
      </c>
      <c r="K1886">
        <v>10.06941</v>
      </c>
      <c r="L1886" s="1">
        <v>11.031370000000001</v>
      </c>
      <c r="M1886" s="1">
        <v>11.99333</v>
      </c>
      <c r="N1886">
        <v>13.382250000000001</v>
      </c>
      <c r="O1886">
        <v>4.8958490000000001</v>
      </c>
      <c r="P1886">
        <v>6.2847689999999998</v>
      </c>
      <c r="Q1886">
        <v>7.2467300000000003</v>
      </c>
      <c r="R1886">
        <v>8.208691</v>
      </c>
      <c r="S1886">
        <v>9.5976099999999995</v>
      </c>
    </row>
    <row r="1887" spans="1:19">
      <c r="A1887" s="12">
        <v>41166</v>
      </c>
      <c r="B1887" s="14">
        <v>14</v>
      </c>
      <c r="C1887" t="s">
        <v>63</v>
      </c>
      <c r="D1887" t="s">
        <v>57</v>
      </c>
      <c r="E1887" t="str">
        <f t="shared" si="29"/>
        <v>4116614Aggregate50% Cycling</v>
      </c>
      <c r="F1887">
        <v>21.151319999999998</v>
      </c>
      <c r="G1887">
        <v>25.104189999999999</v>
      </c>
      <c r="H1887">
        <v>26.07892</v>
      </c>
      <c r="I1887">
        <v>101.25409999999999</v>
      </c>
      <c r="J1887">
        <v>1.70692</v>
      </c>
      <c r="K1887">
        <v>3.0338449999999999</v>
      </c>
      <c r="L1887" s="1">
        <v>3.9528699999999999</v>
      </c>
      <c r="M1887" s="1">
        <v>4.8718950000000003</v>
      </c>
      <c r="N1887">
        <v>6.1988200000000004</v>
      </c>
      <c r="O1887">
        <v>2.6816460000000002</v>
      </c>
      <c r="P1887">
        <v>4.0085709999999999</v>
      </c>
      <c r="Q1887">
        <v>4.9275960000000003</v>
      </c>
      <c r="R1887">
        <v>5.8466209999999998</v>
      </c>
      <c r="S1887">
        <v>7.173546</v>
      </c>
    </row>
    <row r="1888" spans="1:19">
      <c r="A1888" s="12">
        <v>41166</v>
      </c>
      <c r="B1888" s="14">
        <v>14</v>
      </c>
      <c r="C1888" t="s">
        <v>63</v>
      </c>
      <c r="D1888" t="s">
        <v>52</v>
      </c>
      <c r="E1888" t="str">
        <f t="shared" si="29"/>
        <v>4116614AggregateAll</v>
      </c>
      <c r="F1888">
        <v>37.204889999999999</v>
      </c>
      <c r="G1888">
        <v>52.137079999999997</v>
      </c>
      <c r="H1888">
        <v>49.36645</v>
      </c>
      <c r="I1888">
        <v>101.2509</v>
      </c>
      <c r="J1888">
        <v>10.333539999999999</v>
      </c>
      <c r="K1888">
        <v>13.050459999999999</v>
      </c>
      <c r="L1888" s="1">
        <v>14.932180000000001</v>
      </c>
      <c r="M1888" s="1">
        <v>16.81391</v>
      </c>
      <c r="N1888">
        <v>19.530819999999999</v>
      </c>
      <c r="O1888">
        <v>7.5629150000000003</v>
      </c>
      <c r="P1888">
        <v>10.27983</v>
      </c>
      <c r="Q1888">
        <v>12.16156</v>
      </c>
      <c r="R1888">
        <v>14.043279999999999</v>
      </c>
      <c r="S1888">
        <v>16.760190000000001</v>
      </c>
    </row>
    <row r="1889" spans="1:19">
      <c r="A1889" s="12">
        <v>41166</v>
      </c>
      <c r="B1889" s="14">
        <v>14</v>
      </c>
      <c r="C1889" t="s">
        <v>55</v>
      </c>
      <c r="D1889" t="s">
        <v>58</v>
      </c>
      <c r="E1889" t="str">
        <f t="shared" si="29"/>
        <v>4116614Average Per Device100% Cycling</v>
      </c>
      <c r="F1889">
        <v>1.102549</v>
      </c>
      <c r="G1889">
        <v>1.8633200000000001</v>
      </c>
      <c r="H1889">
        <v>1.6023149999999999</v>
      </c>
      <c r="I1889">
        <v>101.248</v>
      </c>
      <c r="J1889">
        <v>0.56886230000000004</v>
      </c>
      <c r="K1889">
        <v>0.6822435</v>
      </c>
      <c r="L1889" s="1">
        <v>0.76077090000000003</v>
      </c>
      <c r="M1889" s="1">
        <v>0.8392984</v>
      </c>
      <c r="N1889">
        <v>0.95267950000000001</v>
      </c>
      <c r="O1889">
        <v>0.30785709999999999</v>
      </c>
      <c r="P1889">
        <v>0.42123830000000001</v>
      </c>
      <c r="Q1889">
        <v>0.49976579999999998</v>
      </c>
      <c r="R1889">
        <v>0.57829319999999995</v>
      </c>
      <c r="S1889">
        <v>0.69167440000000002</v>
      </c>
    </row>
    <row r="1890" spans="1:19">
      <c r="A1890" s="12">
        <v>41166</v>
      </c>
      <c r="B1890" s="14">
        <v>14</v>
      </c>
      <c r="C1890" t="s">
        <v>55</v>
      </c>
      <c r="D1890" t="s">
        <v>57</v>
      </c>
      <c r="E1890" t="str">
        <f t="shared" si="29"/>
        <v>4116614Average Per Device50% Cycling</v>
      </c>
      <c r="F1890">
        <v>1.7006410000000001</v>
      </c>
      <c r="G1890">
        <v>2.0184660000000001</v>
      </c>
      <c r="H1890">
        <v>2.0968369999999998</v>
      </c>
      <c r="I1890">
        <v>101.25409999999999</v>
      </c>
      <c r="J1890">
        <v>0.10749019999999999</v>
      </c>
      <c r="K1890">
        <v>0.23175750000000001</v>
      </c>
      <c r="L1890" s="1">
        <v>0.31782460000000001</v>
      </c>
      <c r="M1890" s="1">
        <v>0.40389170000000002</v>
      </c>
      <c r="N1890">
        <v>0.52815900000000005</v>
      </c>
      <c r="O1890">
        <v>0.18586179999999999</v>
      </c>
      <c r="P1890">
        <v>0.31012899999999999</v>
      </c>
      <c r="Q1890">
        <v>0.3961961</v>
      </c>
      <c r="R1890">
        <v>0.4822632</v>
      </c>
      <c r="S1890">
        <v>0.60653049999999997</v>
      </c>
    </row>
    <row r="1891" spans="1:19">
      <c r="A1891" s="12">
        <v>41166</v>
      </c>
      <c r="B1891" s="14">
        <v>14</v>
      </c>
      <c r="C1891" t="s">
        <v>55</v>
      </c>
      <c r="D1891" t="s">
        <v>52</v>
      </c>
      <c r="E1891" t="str">
        <f t="shared" si="29"/>
        <v>4116614Average Per DeviceAll</v>
      </c>
      <c r="F1891">
        <v>1.3836520000000001</v>
      </c>
      <c r="G1891">
        <v>1.936239</v>
      </c>
      <c r="H1891">
        <v>1.834741</v>
      </c>
      <c r="I1891">
        <v>101.2509</v>
      </c>
      <c r="J1891">
        <v>0.35201749999999998</v>
      </c>
      <c r="K1891">
        <v>0.47051510000000002</v>
      </c>
      <c r="L1891" s="1">
        <v>0.55258620000000003</v>
      </c>
      <c r="M1891" s="1">
        <v>0.63465720000000003</v>
      </c>
      <c r="N1891">
        <v>0.75315480000000001</v>
      </c>
      <c r="O1891">
        <v>0.2505193</v>
      </c>
      <c r="P1891">
        <v>0.36901689999999998</v>
      </c>
      <c r="Q1891">
        <v>0.45108799999999999</v>
      </c>
      <c r="R1891">
        <v>0.5331591</v>
      </c>
      <c r="S1891">
        <v>0.65165669999999998</v>
      </c>
    </row>
    <row r="1892" spans="1:19">
      <c r="A1892" s="12">
        <v>41166</v>
      </c>
      <c r="B1892" s="14">
        <v>14</v>
      </c>
      <c r="C1892" t="s">
        <v>54</v>
      </c>
      <c r="D1892" t="s">
        <v>58</v>
      </c>
      <c r="E1892" t="str">
        <f t="shared" si="29"/>
        <v>4116614Average Per Premise100% Cycling</v>
      </c>
      <c r="F1892">
        <v>1.3050809999999999</v>
      </c>
      <c r="G1892">
        <v>2.2056010000000001</v>
      </c>
      <c r="H1892">
        <v>1.8966510000000001</v>
      </c>
      <c r="I1892">
        <v>101.248</v>
      </c>
      <c r="J1892">
        <v>0.7086114</v>
      </c>
      <c r="K1892">
        <v>0.82199250000000001</v>
      </c>
      <c r="L1892" s="1">
        <v>0.90051999999999999</v>
      </c>
      <c r="M1892" s="1">
        <v>0.97904740000000001</v>
      </c>
      <c r="N1892">
        <v>1.0924290000000001</v>
      </c>
      <c r="O1892">
        <v>0.39966119999999999</v>
      </c>
      <c r="P1892">
        <v>0.51304229999999995</v>
      </c>
      <c r="Q1892">
        <v>0.59156980000000003</v>
      </c>
      <c r="R1892">
        <v>0.67009719999999995</v>
      </c>
      <c r="S1892">
        <v>0.78347840000000002</v>
      </c>
    </row>
    <row r="1893" spans="1:19">
      <c r="A1893" s="12">
        <v>41166</v>
      </c>
      <c r="B1893" s="14">
        <v>14</v>
      </c>
      <c r="C1893" t="s">
        <v>54</v>
      </c>
      <c r="D1893" t="s">
        <v>57</v>
      </c>
      <c r="E1893" t="str">
        <f t="shared" si="29"/>
        <v>4116614Average Per Premise50% Cycling</v>
      </c>
      <c r="F1893">
        <v>1.9808319999999999</v>
      </c>
      <c r="G1893">
        <v>2.3510200000000001</v>
      </c>
      <c r="H1893">
        <v>2.4423029999999999</v>
      </c>
      <c r="I1893">
        <v>101.25409999999999</v>
      </c>
      <c r="J1893">
        <v>0.15985389999999999</v>
      </c>
      <c r="K1893">
        <v>0.28412110000000002</v>
      </c>
      <c r="L1893" s="1">
        <v>0.37018820000000002</v>
      </c>
      <c r="M1893" s="1">
        <v>0.45625529999999997</v>
      </c>
      <c r="N1893">
        <v>0.5805226</v>
      </c>
      <c r="O1893">
        <v>0.25113740000000001</v>
      </c>
      <c r="P1893">
        <v>0.37540469999999998</v>
      </c>
      <c r="Q1893">
        <v>0.46147179999999999</v>
      </c>
      <c r="R1893">
        <v>0.54753890000000005</v>
      </c>
      <c r="S1893">
        <v>0.67180620000000002</v>
      </c>
    </row>
    <row r="1894" spans="1:19">
      <c r="A1894" s="12">
        <v>41166</v>
      </c>
      <c r="B1894" s="14">
        <v>14</v>
      </c>
      <c r="C1894" t="s">
        <v>54</v>
      </c>
      <c r="D1894" t="s">
        <v>52</v>
      </c>
      <c r="E1894" t="str">
        <f t="shared" si="29"/>
        <v>4116614Average Per PremiseAll</v>
      </c>
      <c r="F1894">
        <v>1.622684</v>
      </c>
      <c r="G1894">
        <v>2.2739479999999999</v>
      </c>
      <c r="H1894">
        <v>2.153108</v>
      </c>
      <c r="I1894">
        <v>101.2509</v>
      </c>
      <c r="J1894">
        <v>0.45069540000000002</v>
      </c>
      <c r="K1894">
        <v>0.56919299999999995</v>
      </c>
      <c r="L1894" s="1">
        <v>0.65126410000000001</v>
      </c>
      <c r="M1894" s="1">
        <v>0.73333519999999996</v>
      </c>
      <c r="N1894">
        <v>0.8518327</v>
      </c>
      <c r="O1894">
        <v>0.32985500000000001</v>
      </c>
      <c r="P1894">
        <v>0.44835259999999999</v>
      </c>
      <c r="Q1894">
        <v>0.53042370000000005</v>
      </c>
      <c r="R1894">
        <v>0.61249480000000001</v>
      </c>
      <c r="S1894">
        <v>0.73099239999999999</v>
      </c>
    </row>
    <row r="1895" spans="1:19">
      <c r="A1895" s="12">
        <v>41166</v>
      </c>
      <c r="B1895" s="14">
        <v>14</v>
      </c>
      <c r="C1895" t="s">
        <v>56</v>
      </c>
      <c r="D1895" t="s">
        <v>58</v>
      </c>
      <c r="E1895" t="str">
        <f t="shared" si="29"/>
        <v>4116614Average Per Ton100% Cycling</v>
      </c>
      <c r="F1895">
        <v>0.30489080000000002</v>
      </c>
      <c r="G1895">
        <v>0.51526859999999997</v>
      </c>
      <c r="H1895">
        <v>0.44309229999999999</v>
      </c>
      <c r="I1895">
        <v>101.248</v>
      </c>
      <c r="J1895">
        <v>1.8469300000000001E-2</v>
      </c>
      <c r="K1895">
        <v>0.13185040000000001</v>
      </c>
      <c r="L1895" s="1">
        <v>0.21037790000000001</v>
      </c>
      <c r="M1895" s="1">
        <v>0.28890529999999998</v>
      </c>
      <c r="N1895">
        <v>0.40228649999999999</v>
      </c>
      <c r="O1895">
        <v>-5.3707100000000001E-2</v>
      </c>
      <c r="P1895">
        <v>5.9674100000000001E-2</v>
      </c>
      <c r="Q1895">
        <v>0.1382015</v>
      </c>
      <c r="R1895">
        <v>0.216729</v>
      </c>
      <c r="S1895">
        <v>0.33011010000000002</v>
      </c>
    </row>
    <row r="1896" spans="1:19">
      <c r="A1896" s="12">
        <v>41166</v>
      </c>
      <c r="B1896" s="14">
        <v>14</v>
      </c>
      <c r="C1896" t="s">
        <v>56</v>
      </c>
      <c r="D1896" t="s">
        <v>57</v>
      </c>
      <c r="E1896" t="str">
        <f t="shared" si="29"/>
        <v>4116614Average Per Ton50% Cycling</v>
      </c>
      <c r="F1896">
        <v>0.48995070000000002</v>
      </c>
      <c r="G1896">
        <v>0.58151529999999996</v>
      </c>
      <c r="H1896">
        <v>0.60409400000000002</v>
      </c>
      <c r="I1896">
        <v>101.25409999999999</v>
      </c>
      <c r="J1896">
        <v>-0.11876979999999999</v>
      </c>
      <c r="K1896">
        <v>5.4974999999999998E-3</v>
      </c>
      <c r="L1896" s="1">
        <v>9.1564599999999996E-2</v>
      </c>
      <c r="M1896" s="1">
        <v>0.1776317</v>
      </c>
      <c r="N1896">
        <v>0.30189890000000003</v>
      </c>
      <c r="O1896">
        <v>-9.6191100000000002E-2</v>
      </c>
      <c r="P1896">
        <v>2.80761E-2</v>
      </c>
      <c r="Q1896">
        <v>0.1141432</v>
      </c>
      <c r="R1896">
        <v>0.20021030000000001</v>
      </c>
      <c r="S1896">
        <v>0.32447759999999998</v>
      </c>
    </row>
    <row r="1897" spans="1:19">
      <c r="A1897" s="12">
        <v>41166</v>
      </c>
      <c r="B1897" s="14">
        <v>14</v>
      </c>
      <c r="C1897" t="s">
        <v>56</v>
      </c>
      <c r="D1897" t="s">
        <v>52</v>
      </c>
      <c r="E1897" t="str">
        <f t="shared" si="29"/>
        <v>4116614Average Per TonAll</v>
      </c>
      <c r="F1897">
        <v>0.39186890000000002</v>
      </c>
      <c r="G1897">
        <v>0.54640460000000002</v>
      </c>
      <c r="H1897">
        <v>0.51876310000000003</v>
      </c>
      <c r="I1897">
        <v>101.2509</v>
      </c>
      <c r="J1897">
        <v>-4.60331E-2</v>
      </c>
      <c r="K1897">
        <v>7.2464500000000001E-2</v>
      </c>
      <c r="L1897" s="1">
        <v>0.1545356</v>
      </c>
      <c r="M1897" s="1">
        <v>0.2366067</v>
      </c>
      <c r="N1897">
        <v>0.35510429999999998</v>
      </c>
      <c r="O1897">
        <v>-7.3674600000000007E-2</v>
      </c>
      <c r="P1897">
        <v>4.4823000000000002E-2</v>
      </c>
      <c r="Q1897">
        <v>0.12689410000000001</v>
      </c>
      <c r="R1897">
        <v>0.20896519999999999</v>
      </c>
      <c r="S1897">
        <v>0.3274628</v>
      </c>
    </row>
    <row r="1898" spans="1:19">
      <c r="A1898" s="12">
        <v>41166</v>
      </c>
      <c r="B1898" s="14">
        <v>15</v>
      </c>
      <c r="C1898" t="s">
        <v>63</v>
      </c>
      <c r="D1898" t="s">
        <v>58</v>
      </c>
      <c r="E1898" t="str">
        <f t="shared" si="29"/>
        <v>4116615Aggregate100% Cycling</v>
      </c>
      <c r="F1898">
        <v>14.762409999999999</v>
      </c>
      <c r="G1898">
        <v>29.693570000000001</v>
      </c>
      <c r="H1898">
        <v>25.53424</v>
      </c>
      <c r="I1898">
        <v>101.21899999999999</v>
      </c>
      <c r="J1898">
        <v>12.468120000000001</v>
      </c>
      <c r="K1898">
        <v>13.923299999999999</v>
      </c>
      <c r="L1898" s="1">
        <v>14.93116</v>
      </c>
      <c r="M1898" s="1">
        <v>15.939019999999999</v>
      </c>
      <c r="N1898">
        <v>17.394200000000001</v>
      </c>
      <c r="O1898">
        <v>8.3087820000000008</v>
      </c>
      <c r="P1898">
        <v>9.7639669999999992</v>
      </c>
      <c r="Q1898">
        <v>10.77182</v>
      </c>
      <c r="R1898">
        <v>11.779680000000001</v>
      </c>
      <c r="S1898">
        <v>13.234859999999999</v>
      </c>
    </row>
    <row r="1899" spans="1:19">
      <c r="A1899" s="12">
        <v>41166</v>
      </c>
      <c r="B1899" s="14">
        <v>15</v>
      </c>
      <c r="C1899" t="s">
        <v>63</v>
      </c>
      <c r="D1899" t="s">
        <v>57</v>
      </c>
      <c r="E1899" t="str">
        <f t="shared" si="29"/>
        <v>4116615Aggregate50% Cycling</v>
      </c>
      <c r="F1899">
        <v>21.646889999999999</v>
      </c>
      <c r="G1899">
        <v>28.571909999999999</v>
      </c>
      <c r="H1899">
        <v>29.681270000000001</v>
      </c>
      <c r="I1899">
        <v>101.3417</v>
      </c>
      <c r="J1899">
        <v>4.6170049999999998</v>
      </c>
      <c r="K1899">
        <v>5.9805950000000001</v>
      </c>
      <c r="L1899" s="1">
        <v>6.925014</v>
      </c>
      <c r="M1899" s="1">
        <v>7.8694319999999998</v>
      </c>
      <c r="N1899">
        <v>9.2330220000000001</v>
      </c>
      <c r="O1899">
        <v>5.7263719999999996</v>
      </c>
      <c r="P1899">
        <v>7.089963</v>
      </c>
      <c r="Q1899">
        <v>8.0343809999999998</v>
      </c>
      <c r="R1899">
        <v>8.9787990000000004</v>
      </c>
      <c r="S1899">
        <v>10.34239</v>
      </c>
    </row>
    <row r="1900" spans="1:19">
      <c r="A1900" s="12">
        <v>41166</v>
      </c>
      <c r="B1900" s="14">
        <v>15</v>
      </c>
      <c r="C1900" t="s">
        <v>63</v>
      </c>
      <c r="D1900" t="s">
        <v>52</v>
      </c>
      <c r="E1900" t="str">
        <f t="shared" si="29"/>
        <v>4116615AggregateAll</v>
      </c>
      <c r="F1900">
        <v>36.490009999999998</v>
      </c>
      <c r="G1900">
        <v>58.290199999999999</v>
      </c>
      <c r="H1900">
        <v>55.283749999999998</v>
      </c>
      <c r="I1900">
        <v>101.2766</v>
      </c>
      <c r="J1900">
        <v>17.027660000000001</v>
      </c>
      <c r="K1900">
        <v>19.84731</v>
      </c>
      <c r="L1900" s="1">
        <v>21.800190000000001</v>
      </c>
      <c r="M1900" s="1">
        <v>23.753070000000001</v>
      </c>
      <c r="N1900">
        <v>26.57272</v>
      </c>
      <c r="O1900">
        <v>14.02122</v>
      </c>
      <c r="P1900">
        <v>16.840869999999999</v>
      </c>
      <c r="Q1900">
        <v>18.793749999999999</v>
      </c>
      <c r="R1900">
        <v>20.74663</v>
      </c>
      <c r="S1900">
        <v>23.566279999999999</v>
      </c>
    </row>
    <row r="1901" spans="1:19">
      <c r="A1901" s="12">
        <v>41166</v>
      </c>
      <c r="B1901" s="14">
        <v>15</v>
      </c>
      <c r="C1901" t="s">
        <v>55</v>
      </c>
      <c r="D1901" t="s">
        <v>58</v>
      </c>
      <c r="E1901" t="str">
        <f t="shared" si="29"/>
        <v>4116615Average Per Device100% Cycling</v>
      </c>
      <c r="F1901">
        <v>1.0180800000000001</v>
      </c>
      <c r="G1901">
        <v>2.0477970000000001</v>
      </c>
      <c r="H1901">
        <v>1.7609509999999999</v>
      </c>
      <c r="I1901">
        <v>101.21899999999999</v>
      </c>
      <c r="J1901">
        <v>0.82865270000000002</v>
      </c>
      <c r="K1901">
        <v>0.94744329999999999</v>
      </c>
      <c r="L1901" s="1">
        <v>1.029717</v>
      </c>
      <c r="M1901" s="1">
        <v>1.111991</v>
      </c>
      <c r="N1901">
        <v>1.230782</v>
      </c>
      <c r="O1901">
        <v>0.54180689999999998</v>
      </c>
      <c r="P1901">
        <v>0.66059749999999995</v>
      </c>
      <c r="Q1901">
        <v>0.74287150000000002</v>
      </c>
      <c r="R1901">
        <v>0.82514549999999998</v>
      </c>
      <c r="S1901">
        <v>0.94393609999999994</v>
      </c>
    </row>
    <row r="1902" spans="1:19">
      <c r="A1902" s="12">
        <v>41166</v>
      </c>
      <c r="B1902" s="14">
        <v>15</v>
      </c>
      <c r="C1902" t="s">
        <v>55</v>
      </c>
      <c r="D1902" t="s">
        <v>57</v>
      </c>
      <c r="E1902" t="str">
        <f t="shared" si="29"/>
        <v>4116615Average Per Device50% Cycling</v>
      </c>
      <c r="F1902">
        <v>1.7404869999999999</v>
      </c>
      <c r="G1902">
        <v>2.297282</v>
      </c>
      <c r="H1902">
        <v>2.3864800000000002</v>
      </c>
      <c r="I1902">
        <v>101.3417</v>
      </c>
      <c r="J1902">
        <v>0.34064939999999999</v>
      </c>
      <c r="K1902">
        <v>0.4683503</v>
      </c>
      <c r="L1902" s="1">
        <v>0.55679559999999995</v>
      </c>
      <c r="M1902" s="1">
        <v>0.64524079999999995</v>
      </c>
      <c r="N1902">
        <v>0.77294180000000001</v>
      </c>
      <c r="O1902">
        <v>0.42984660000000002</v>
      </c>
      <c r="P1902">
        <v>0.55754749999999997</v>
      </c>
      <c r="Q1902">
        <v>0.64599280000000003</v>
      </c>
      <c r="R1902">
        <v>0.73443800000000004</v>
      </c>
      <c r="S1902">
        <v>0.86213890000000004</v>
      </c>
    </row>
    <row r="1903" spans="1:19">
      <c r="A1903" s="12">
        <v>41166</v>
      </c>
      <c r="B1903" s="14">
        <v>15</v>
      </c>
      <c r="C1903" t="s">
        <v>55</v>
      </c>
      <c r="D1903" t="s">
        <v>52</v>
      </c>
      <c r="E1903" t="str">
        <f t="shared" si="29"/>
        <v>4116615Average Per DeviceAll</v>
      </c>
      <c r="F1903">
        <v>1.3576109999999999</v>
      </c>
      <c r="G1903">
        <v>2.1650550000000002</v>
      </c>
      <c r="H1903">
        <v>2.0549499999999998</v>
      </c>
      <c r="I1903">
        <v>101.2766</v>
      </c>
      <c r="J1903">
        <v>0.59929120000000002</v>
      </c>
      <c r="K1903">
        <v>0.72226959999999996</v>
      </c>
      <c r="L1903" s="1">
        <v>0.8074441</v>
      </c>
      <c r="M1903" s="1">
        <v>0.89261860000000004</v>
      </c>
      <c r="N1903">
        <v>1.0155970000000001</v>
      </c>
      <c r="O1903">
        <v>0.4891856</v>
      </c>
      <c r="P1903">
        <v>0.61216400000000004</v>
      </c>
      <c r="Q1903">
        <v>0.69733849999999997</v>
      </c>
      <c r="R1903">
        <v>0.78251300000000001</v>
      </c>
      <c r="S1903">
        <v>0.9054915</v>
      </c>
    </row>
    <row r="1904" spans="1:19">
      <c r="A1904" s="12">
        <v>41166</v>
      </c>
      <c r="B1904" s="14">
        <v>15</v>
      </c>
      <c r="C1904" t="s">
        <v>54</v>
      </c>
      <c r="D1904" t="s">
        <v>58</v>
      </c>
      <c r="E1904" t="str">
        <f t="shared" si="29"/>
        <v>4116615Average Per Premise100% Cycling</v>
      </c>
      <c r="F1904">
        <v>1.205095</v>
      </c>
      <c r="G1904">
        <v>2.4239649999999999</v>
      </c>
      <c r="H1904">
        <v>2.0844279999999999</v>
      </c>
      <c r="I1904">
        <v>101.21899999999999</v>
      </c>
      <c r="J1904">
        <v>1.017806</v>
      </c>
      <c r="K1904">
        <v>1.1365959999999999</v>
      </c>
      <c r="L1904" s="1">
        <v>1.2188699999999999</v>
      </c>
      <c r="M1904" s="1">
        <v>1.3011440000000001</v>
      </c>
      <c r="N1904">
        <v>1.4199349999999999</v>
      </c>
      <c r="O1904">
        <v>0.67826799999999998</v>
      </c>
      <c r="P1904">
        <v>0.7970585</v>
      </c>
      <c r="Q1904">
        <v>0.87933249999999996</v>
      </c>
      <c r="R1904">
        <v>0.96160659999999998</v>
      </c>
      <c r="S1904">
        <v>1.0803970000000001</v>
      </c>
    </row>
    <row r="1905" spans="1:19">
      <c r="A1905" s="12">
        <v>41166</v>
      </c>
      <c r="B1905" s="14">
        <v>15</v>
      </c>
      <c r="C1905" t="s">
        <v>54</v>
      </c>
      <c r="D1905" t="s">
        <v>57</v>
      </c>
      <c r="E1905" t="str">
        <f t="shared" si="29"/>
        <v>4116615Average Per Premise50% Cycling</v>
      </c>
      <c r="F1905">
        <v>2.0272420000000002</v>
      </c>
      <c r="G1905">
        <v>2.675773</v>
      </c>
      <c r="H1905">
        <v>2.7796660000000002</v>
      </c>
      <c r="I1905">
        <v>101.3417</v>
      </c>
      <c r="J1905">
        <v>0.43238480000000001</v>
      </c>
      <c r="K1905">
        <v>0.56008570000000002</v>
      </c>
      <c r="L1905" s="1">
        <v>0.64853099999999997</v>
      </c>
      <c r="M1905" s="1">
        <v>0.73697619999999997</v>
      </c>
      <c r="N1905">
        <v>0.86467709999999998</v>
      </c>
      <c r="O1905">
        <v>0.53627760000000002</v>
      </c>
      <c r="P1905">
        <v>0.66397850000000003</v>
      </c>
      <c r="Q1905">
        <v>0.75242379999999998</v>
      </c>
      <c r="R1905">
        <v>0.84086899999999998</v>
      </c>
      <c r="S1905">
        <v>0.96856989999999998</v>
      </c>
    </row>
    <row r="1906" spans="1:19">
      <c r="A1906" s="12">
        <v>41166</v>
      </c>
      <c r="B1906" s="14">
        <v>15</v>
      </c>
      <c r="C1906" t="s">
        <v>54</v>
      </c>
      <c r="D1906" t="s">
        <v>52</v>
      </c>
      <c r="E1906" t="str">
        <f t="shared" si="29"/>
        <v>4116615Average Per PremiseAll</v>
      </c>
      <c r="F1906">
        <v>1.591504</v>
      </c>
      <c r="G1906">
        <v>2.5423149999999999</v>
      </c>
      <c r="H1906">
        <v>2.4111899999999999</v>
      </c>
      <c r="I1906">
        <v>101.2766</v>
      </c>
      <c r="J1906">
        <v>0.74265780000000003</v>
      </c>
      <c r="K1906">
        <v>0.86563630000000003</v>
      </c>
      <c r="L1906" s="1">
        <v>0.95081070000000001</v>
      </c>
      <c r="M1906" s="1">
        <v>1.0359849999999999</v>
      </c>
      <c r="N1906">
        <v>1.1589640000000001</v>
      </c>
      <c r="O1906">
        <v>0.61153250000000003</v>
      </c>
      <c r="P1906">
        <v>0.73451089999999997</v>
      </c>
      <c r="Q1906">
        <v>0.81968540000000001</v>
      </c>
      <c r="R1906">
        <v>0.90485990000000005</v>
      </c>
      <c r="S1906">
        <v>1.027838</v>
      </c>
    </row>
    <row r="1907" spans="1:19">
      <c r="A1907" s="12">
        <v>41166</v>
      </c>
      <c r="B1907" s="14">
        <v>15</v>
      </c>
      <c r="C1907" t="s">
        <v>56</v>
      </c>
      <c r="D1907" t="s">
        <v>58</v>
      </c>
      <c r="E1907" t="str">
        <f t="shared" si="29"/>
        <v>4116615Average Per Ton100% Cycling</v>
      </c>
      <c r="F1907">
        <v>0.28153220000000001</v>
      </c>
      <c r="G1907">
        <v>0.56628250000000002</v>
      </c>
      <c r="H1907">
        <v>0.48696030000000001</v>
      </c>
      <c r="I1907">
        <v>101.21899999999999</v>
      </c>
      <c r="J1907">
        <v>8.3685700000000002E-2</v>
      </c>
      <c r="K1907">
        <v>0.2024763</v>
      </c>
      <c r="L1907" s="1">
        <v>0.28475030000000001</v>
      </c>
      <c r="M1907" s="1">
        <v>0.36702430000000003</v>
      </c>
      <c r="N1907">
        <v>0.48581489999999999</v>
      </c>
      <c r="O1907">
        <v>4.3635000000000002E-3</v>
      </c>
      <c r="P1907">
        <v>0.1231541</v>
      </c>
      <c r="Q1907">
        <v>0.2054281</v>
      </c>
      <c r="R1907">
        <v>0.28770210000000002</v>
      </c>
      <c r="S1907">
        <v>0.40649269999999998</v>
      </c>
    </row>
    <row r="1908" spans="1:19">
      <c r="A1908" s="12">
        <v>41166</v>
      </c>
      <c r="B1908" s="14">
        <v>15</v>
      </c>
      <c r="C1908" t="s">
        <v>56</v>
      </c>
      <c r="D1908" t="s">
        <v>57</v>
      </c>
      <c r="E1908" t="str">
        <f t="shared" si="29"/>
        <v>4116615Average Per Ton50% Cycling</v>
      </c>
      <c r="F1908">
        <v>0.50143020000000005</v>
      </c>
      <c r="G1908">
        <v>0.66184180000000004</v>
      </c>
      <c r="H1908">
        <v>0.68753920000000002</v>
      </c>
      <c r="I1908">
        <v>101.3417</v>
      </c>
      <c r="J1908">
        <v>-5.5734600000000002E-2</v>
      </c>
      <c r="K1908">
        <v>7.1966299999999997E-2</v>
      </c>
      <c r="L1908" s="1">
        <v>0.16041150000000001</v>
      </c>
      <c r="M1908" s="1">
        <v>0.24885679999999999</v>
      </c>
      <c r="N1908">
        <v>0.3765577</v>
      </c>
      <c r="O1908">
        <v>-3.00372E-2</v>
      </c>
      <c r="P1908">
        <v>9.7663700000000006E-2</v>
      </c>
      <c r="Q1908">
        <v>0.186109</v>
      </c>
      <c r="R1908">
        <v>0.27455429999999997</v>
      </c>
      <c r="S1908">
        <v>0.40225519999999998</v>
      </c>
    </row>
    <row r="1909" spans="1:19">
      <c r="A1909" s="12">
        <v>41166</v>
      </c>
      <c r="B1909" s="14">
        <v>15</v>
      </c>
      <c r="C1909" t="s">
        <v>56</v>
      </c>
      <c r="D1909" t="s">
        <v>52</v>
      </c>
      <c r="E1909" t="str">
        <f t="shared" si="29"/>
        <v>4116615Average Per TonAll</v>
      </c>
      <c r="F1909">
        <v>0.38488430000000001</v>
      </c>
      <c r="G1909">
        <v>0.61119540000000006</v>
      </c>
      <c r="H1909">
        <v>0.58123239999999998</v>
      </c>
      <c r="I1909">
        <v>101.2766</v>
      </c>
      <c r="J1909">
        <v>1.8158199999999999E-2</v>
      </c>
      <c r="K1909">
        <v>0.1411366</v>
      </c>
      <c r="L1909" s="1">
        <v>0.22631109999999999</v>
      </c>
      <c r="M1909" s="1">
        <v>0.31148559999999997</v>
      </c>
      <c r="N1909">
        <v>0.43446400000000002</v>
      </c>
      <c r="O1909">
        <v>-1.1804800000000001E-2</v>
      </c>
      <c r="P1909">
        <v>0.1111736</v>
      </c>
      <c r="Q1909">
        <v>0.1963481</v>
      </c>
      <c r="R1909">
        <v>0.28152260000000001</v>
      </c>
      <c r="S1909">
        <v>0.4045011</v>
      </c>
    </row>
    <row r="1910" spans="1:19">
      <c r="A1910" s="12">
        <v>41166</v>
      </c>
      <c r="B1910" s="14">
        <v>16</v>
      </c>
      <c r="C1910" t="s">
        <v>63</v>
      </c>
      <c r="D1910" t="s">
        <v>58</v>
      </c>
      <c r="E1910" t="str">
        <f t="shared" si="29"/>
        <v>4116616Aggregate100% Cycling</v>
      </c>
      <c r="F1910">
        <v>16.136649999999999</v>
      </c>
      <c r="G1910">
        <v>32.820169999999997</v>
      </c>
      <c r="H1910">
        <v>28.22288</v>
      </c>
      <c r="I1910">
        <v>99.242840000000001</v>
      </c>
      <c r="J1910">
        <v>14.15127</v>
      </c>
      <c r="K1910">
        <v>15.647349999999999</v>
      </c>
      <c r="L1910" s="1">
        <v>16.683520000000001</v>
      </c>
      <c r="M1910" s="1">
        <v>17.7197</v>
      </c>
      <c r="N1910">
        <v>19.215769999999999</v>
      </c>
      <c r="O1910">
        <v>9.5539830000000006</v>
      </c>
      <c r="P1910">
        <v>11.05006</v>
      </c>
      <c r="Q1910">
        <v>12.08623</v>
      </c>
      <c r="R1910">
        <v>13.12241</v>
      </c>
      <c r="S1910">
        <v>14.61848</v>
      </c>
    </row>
    <row r="1911" spans="1:19">
      <c r="A1911" s="12">
        <v>41166</v>
      </c>
      <c r="B1911" s="14">
        <v>16</v>
      </c>
      <c r="C1911" t="s">
        <v>63</v>
      </c>
      <c r="D1911" t="s">
        <v>57</v>
      </c>
      <c r="E1911" t="str">
        <f t="shared" si="29"/>
        <v>4116616Aggregate50% Cycling</v>
      </c>
      <c r="F1911">
        <v>23.89282</v>
      </c>
      <c r="G1911">
        <v>32.497729999999997</v>
      </c>
      <c r="H1911">
        <v>33.759520000000002</v>
      </c>
      <c r="I1911">
        <v>99.784229999999994</v>
      </c>
      <c r="J1911">
        <v>6.2958660000000002</v>
      </c>
      <c r="K1911">
        <v>7.6600630000000001</v>
      </c>
      <c r="L1911" s="1">
        <v>8.6049019999999992</v>
      </c>
      <c r="M1911" s="1">
        <v>9.5497409999999991</v>
      </c>
      <c r="N1911">
        <v>10.91394</v>
      </c>
      <c r="O1911">
        <v>7.5576600000000003</v>
      </c>
      <c r="P1911">
        <v>8.9218569999999993</v>
      </c>
      <c r="Q1911">
        <v>9.8666959999999992</v>
      </c>
      <c r="R1911">
        <v>10.811540000000001</v>
      </c>
      <c r="S1911">
        <v>12.17573</v>
      </c>
    </row>
    <row r="1912" spans="1:19">
      <c r="A1912" s="12">
        <v>41166</v>
      </c>
      <c r="B1912" s="14">
        <v>16</v>
      </c>
      <c r="C1912" t="s">
        <v>63</v>
      </c>
      <c r="D1912" t="s">
        <v>52</v>
      </c>
      <c r="E1912" t="str">
        <f t="shared" si="29"/>
        <v>4116616AggregateAll</v>
      </c>
      <c r="F1912">
        <v>40.119810000000001</v>
      </c>
      <c r="G1912">
        <v>65.353650000000002</v>
      </c>
      <c r="H1912">
        <v>62.066589999999998</v>
      </c>
      <c r="I1912">
        <v>99.497290000000007</v>
      </c>
      <c r="J1912">
        <v>20.39162</v>
      </c>
      <c r="K1912">
        <v>23.25245</v>
      </c>
      <c r="L1912" s="1">
        <v>25.233840000000001</v>
      </c>
      <c r="M1912" s="1">
        <v>27.215240000000001</v>
      </c>
      <c r="N1912">
        <v>30.076070000000001</v>
      </c>
      <c r="O1912">
        <v>17.104559999999999</v>
      </c>
      <c r="P1912">
        <v>19.965389999999999</v>
      </c>
      <c r="Q1912">
        <v>21.94678</v>
      </c>
      <c r="R1912">
        <v>23.928180000000001</v>
      </c>
      <c r="S1912">
        <v>26.789000000000001</v>
      </c>
    </row>
    <row r="1913" spans="1:19">
      <c r="A1913" s="12">
        <v>41166</v>
      </c>
      <c r="B1913" s="14">
        <v>16</v>
      </c>
      <c r="C1913" t="s">
        <v>55</v>
      </c>
      <c r="D1913" t="s">
        <v>58</v>
      </c>
      <c r="E1913" t="str">
        <f t="shared" si="29"/>
        <v>4116616Average Per Device100% Cycling</v>
      </c>
      <c r="F1913">
        <v>1.1128530000000001</v>
      </c>
      <c r="G1913">
        <v>2.2634210000000001</v>
      </c>
      <c r="H1913">
        <v>1.946372</v>
      </c>
      <c r="I1913">
        <v>99.242840000000001</v>
      </c>
      <c r="J1913">
        <v>0.94385379999999997</v>
      </c>
      <c r="K1913">
        <v>1.065982</v>
      </c>
      <c r="L1913" s="1">
        <v>1.150568</v>
      </c>
      <c r="M1913" s="1">
        <v>1.2351540000000001</v>
      </c>
      <c r="N1913">
        <v>1.3572820000000001</v>
      </c>
      <c r="O1913">
        <v>0.62680449999999999</v>
      </c>
      <c r="P1913">
        <v>0.74893299999999996</v>
      </c>
      <c r="Q1913">
        <v>0.83351869999999995</v>
      </c>
      <c r="R1913">
        <v>0.91810449999999999</v>
      </c>
      <c r="S1913">
        <v>1.040233</v>
      </c>
    </row>
    <row r="1914" spans="1:19">
      <c r="A1914" s="12">
        <v>41166</v>
      </c>
      <c r="B1914" s="14">
        <v>16</v>
      </c>
      <c r="C1914" t="s">
        <v>55</v>
      </c>
      <c r="D1914" t="s">
        <v>57</v>
      </c>
      <c r="E1914" t="str">
        <f t="shared" si="29"/>
        <v>4116616Average Per Device50% Cycling</v>
      </c>
      <c r="F1914">
        <v>1.921068</v>
      </c>
      <c r="G1914">
        <v>2.6129319999999998</v>
      </c>
      <c r="H1914">
        <v>2.714385</v>
      </c>
      <c r="I1914">
        <v>99.784229999999994</v>
      </c>
      <c r="J1914">
        <v>0.4756223</v>
      </c>
      <c r="K1914">
        <v>0.60338009999999997</v>
      </c>
      <c r="L1914" s="1">
        <v>0.6918647</v>
      </c>
      <c r="M1914" s="1">
        <v>0.78034939999999997</v>
      </c>
      <c r="N1914">
        <v>0.9081072</v>
      </c>
      <c r="O1914">
        <v>0.57707489999999995</v>
      </c>
      <c r="P1914">
        <v>0.70483269999999998</v>
      </c>
      <c r="Q1914">
        <v>0.7933173</v>
      </c>
      <c r="R1914">
        <v>0.88180199999999997</v>
      </c>
      <c r="S1914">
        <v>1.00956</v>
      </c>
    </row>
    <row r="1915" spans="1:19">
      <c r="A1915" s="12">
        <v>41166</v>
      </c>
      <c r="B1915" s="14">
        <v>16</v>
      </c>
      <c r="C1915" t="s">
        <v>55</v>
      </c>
      <c r="D1915" t="s">
        <v>52</v>
      </c>
      <c r="E1915" t="str">
        <f t="shared" si="29"/>
        <v>4116616Average Per DeviceAll</v>
      </c>
      <c r="F1915">
        <v>1.4927140000000001</v>
      </c>
      <c r="G1915">
        <v>2.4276909999999998</v>
      </c>
      <c r="H1915">
        <v>2.3073380000000001</v>
      </c>
      <c r="I1915">
        <v>99.497290000000007</v>
      </c>
      <c r="J1915">
        <v>0.72378500000000001</v>
      </c>
      <c r="K1915">
        <v>0.84855919999999996</v>
      </c>
      <c r="L1915" s="1">
        <v>0.93497750000000002</v>
      </c>
      <c r="M1915" s="1">
        <v>1.021396</v>
      </c>
      <c r="N1915">
        <v>1.1461699999999999</v>
      </c>
      <c r="O1915">
        <v>0.60343159999999996</v>
      </c>
      <c r="P1915">
        <v>0.72820580000000001</v>
      </c>
      <c r="Q1915">
        <v>0.81462409999999996</v>
      </c>
      <c r="R1915">
        <v>0.90104229999999996</v>
      </c>
      <c r="S1915">
        <v>1.025817</v>
      </c>
    </row>
    <row r="1916" spans="1:19">
      <c r="A1916" s="12">
        <v>41166</v>
      </c>
      <c r="B1916" s="14">
        <v>16</v>
      </c>
      <c r="C1916" t="s">
        <v>54</v>
      </c>
      <c r="D1916" t="s">
        <v>58</v>
      </c>
      <c r="E1916" t="str">
        <f t="shared" si="29"/>
        <v>4116616Average Per Premise100% Cycling</v>
      </c>
      <c r="F1916">
        <v>1.317277</v>
      </c>
      <c r="G1916">
        <v>2.679198</v>
      </c>
      <c r="H1916">
        <v>2.3039079999999998</v>
      </c>
      <c r="I1916">
        <v>99.242840000000001</v>
      </c>
      <c r="J1916">
        <v>1.155206</v>
      </c>
      <c r="K1916">
        <v>1.2773350000000001</v>
      </c>
      <c r="L1916" s="1">
        <v>1.36192</v>
      </c>
      <c r="M1916" s="1">
        <v>1.4465060000000001</v>
      </c>
      <c r="N1916">
        <v>1.568635</v>
      </c>
      <c r="O1916">
        <v>0.77991690000000002</v>
      </c>
      <c r="P1916">
        <v>0.9020454</v>
      </c>
      <c r="Q1916">
        <v>0.98663120000000004</v>
      </c>
      <c r="R1916">
        <v>1.0712170000000001</v>
      </c>
      <c r="S1916">
        <v>1.1933450000000001</v>
      </c>
    </row>
    <row r="1917" spans="1:19">
      <c r="A1917" s="12">
        <v>41166</v>
      </c>
      <c r="B1917" s="14">
        <v>16</v>
      </c>
      <c r="C1917" t="s">
        <v>54</v>
      </c>
      <c r="D1917" t="s">
        <v>57</v>
      </c>
      <c r="E1917" t="str">
        <f t="shared" si="29"/>
        <v>4116616Average Per Premise50% Cycling</v>
      </c>
      <c r="F1917">
        <v>2.2375750000000001</v>
      </c>
      <c r="G1917">
        <v>3.043428</v>
      </c>
      <c r="H1917">
        <v>3.1615959999999999</v>
      </c>
      <c r="I1917">
        <v>99.784229999999994</v>
      </c>
      <c r="J1917">
        <v>0.58961090000000005</v>
      </c>
      <c r="K1917">
        <v>0.71736869999999997</v>
      </c>
      <c r="L1917" s="1">
        <v>0.80585340000000005</v>
      </c>
      <c r="M1917" s="1">
        <v>0.89433799999999997</v>
      </c>
      <c r="N1917">
        <v>1.0220959999999999</v>
      </c>
      <c r="O1917">
        <v>0.70777860000000004</v>
      </c>
      <c r="P1917">
        <v>0.83553639999999996</v>
      </c>
      <c r="Q1917">
        <v>0.92402099999999998</v>
      </c>
      <c r="R1917">
        <v>1.0125059999999999</v>
      </c>
      <c r="S1917">
        <v>1.140263</v>
      </c>
    </row>
    <row r="1918" spans="1:19">
      <c r="A1918" s="12">
        <v>41166</v>
      </c>
      <c r="B1918" s="14">
        <v>16</v>
      </c>
      <c r="C1918" t="s">
        <v>54</v>
      </c>
      <c r="D1918" t="s">
        <v>52</v>
      </c>
      <c r="E1918" t="str">
        <f t="shared" si="29"/>
        <v>4116616Average Per PremiseAll</v>
      </c>
      <c r="F1918">
        <v>1.749817</v>
      </c>
      <c r="G1918">
        <v>2.8503859999999999</v>
      </c>
      <c r="H1918">
        <v>2.7070210000000001</v>
      </c>
      <c r="I1918">
        <v>99.497290000000007</v>
      </c>
      <c r="J1918">
        <v>0.88937630000000001</v>
      </c>
      <c r="K1918">
        <v>1.014151</v>
      </c>
      <c r="L1918" s="1">
        <v>1.1005689999999999</v>
      </c>
      <c r="M1918" s="1">
        <v>1.186987</v>
      </c>
      <c r="N1918">
        <v>1.311761</v>
      </c>
      <c r="O1918">
        <v>0.74601189999999995</v>
      </c>
      <c r="P1918">
        <v>0.87078619999999995</v>
      </c>
      <c r="Q1918">
        <v>0.95720439999999996</v>
      </c>
      <c r="R1918">
        <v>1.043623</v>
      </c>
      <c r="S1918">
        <v>1.1683969999999999</v>
      </c>
    </row>
    <row r="1919" spans="1:19">
      <c r="A1919" s="12">
        <v>41166</v>
      </c>
      <c r="B1919" s="14">
        <v>16</v>
      </c>
      <c r="C1919" t="s">
        <v>56</v>
      </c>
      <c r="D1919" t="s">
        <v>58</v>
      </c>
      <c r="E1919" t="str">
        <f t="shared" si="29"/>
        <v>4116616Average Per Ton100% Cycling</v>
      </c>
      <c r="F1919">
        <v>0.30774000000000001</v>
      </c>
      <c r="G1919">
        <v>0.62590939999999995</v>
      </c>
      <c r="H1919">
        <v>0.53823509999999997</v>
      </c>
      <c r="I1919">
        <v>99.242840000000001</v>
      </c>
      <c r="J1919">
        <v>0.1114552</v>
      </c>
      <c r="K1919">
        <v>0.23358370000000001</v>
      </c>
      <c r="L1919" s="1">
        <v>0.31816939999999999</v>
      </c>
      <c r="M1919" s="1">
        <v>0.40275519999999998</v>
      </c>
      <c r="N1919">
        <v>0.52488369999999995</v>
      </c>
      <c r="O1919">
        <v>2.3780900000000001E-2</v>
      </c>
      <c r="P1919">
        <v>0.14590929999999999</v>
      </c>
      <c r="Q1919">
        <v>0.23049510000000001</v>
      </c>
      <c r="R1919">
        <v>0.3150809</v>
      </c>
      <c r="S1919">
        <v>0.43720930000000002</v>
      </c>
    </row>
    <row r="1920" spans="1:19">
      <c r="A1920" s="12">
        <v>41166</v>
      </c>
      <c r="B1920" s="14">
        <v>16</v>
      </c>
      <c r="C1920" t="s">
        <v>56</v>
      </c>
      <c r="D1920" t="s">
        <v>57</v>
      </c>
      <c r="E1920" t="str">
        <f t="shared" si="29"/>
        <v>4116616Average Per Ton50% Cycling</v>
      </c>
      <c r="F1920">
        <v>0.55345509999999998</v>
      </c>
      <c r="G1920">
        <v>0.75277970000000005</v>
      </c>
      <c r="H1920">
        <v>0.78200809999999998</v>
      </c>
      <c r="I1920">
        <v>99.784229999999994</v>
      </c>
      <c r="J1920">
        <v>-1.69178E-2</v>
      </c>
      <c r="K1920">
        <v>0.11083990000000001</v>
      </c>
      <c r="L1920" s="1">
        <v>0.19932459999999999</v>
      </c>
      <c r="M1920" s="1">
        <v>0.28780929999999999</v>
      </c>
      <c r="N1920">
        <v>0.41556700000000002</v>
      </c>
      <c r="O1920">
        <v>1.23105E-2</v>
      </c>
      <c r="P1920">
        <v>0.14006830000000001</v>
      </c>
      <c r="Q1920">
        <v>0.2285529</v>
      </c>
      <c r="R1920">
        <v>0.31703759999999997</v>
      </c>
      <c r="S1920">
        <v>0.44479540000000001</v>
      </c>
    </row>
    <row r="1921" spans="1:19">
      <c r="A1921" s="12">
        <v>41166</v>
      </c>
      <c r="B1921" s="14">
        <v>16</v>
      </c>
      <c r="C1921" t="s">
        <v>56</v>
      </c>
      <c r="D1921" t="s">
        <v>52</v>
      </c>
      <c r="E1921" t="str">
        <f t="shared" si="29"/>
        <v>4116616Average Per TonAll</v>
      </c>
      <c r="F1921">
        <v>0.42322609999999999</v>
      </c>
      <c r="G1921">
        <v>0.68553850000000005</v>
      </c>
      <c r="H1921">
        <v>0.65280839999999996</v>
      </c>
      <c r="I1921">
        <v>99.497290000000007</v>
      </c>
      <c r="J1921">
        <v>5.1119900000000003E-2</v>
      </c>
      <c r="K1921">
        <v>0.1758941</v>
      </c>
      <c r="L1921" s="1">
        <v>0.2623124</v>
      </c>
      <c r="M1921" s="1">
        <v>0.3487306</v>
      </c>
      <c r="N1921">
        <v>0.47350490000000001</v>
      </c>
      <c r="O1921">
        <v>1.8389800000000001E-2</v>
      </c>
      <c r="P1921">
        <v>0.14316400000000001</v>
      </c>
      <c r="Q1921">
        <v>0.22958229999999999</v>
      </c>
      <c r="R1921">
        <v>0.31600050000000002</v>
      </c>
      <c r="S1921">
        <v>0.44077480000000002</v>
      </c>
    </row>
    <row r="1922" spans="1:19">
      <c r="A1922" s="12">
        <v>41166</v>
      </c>
      <c r="B1922" s="14">
        <v>17</v>
      </c>
      <c r="C1922" t="s">
        <v>63</v>
      </c>
      <c r="D1922" t="s">
        <v>58</v>
      </c>
      <c r="E1922" t="str">
        <f t="shared" si="29"/>
        <v>4116617Aggregate100% Cycling</v>
      </c>
      <c r="F1922">
        <v>17.150189999999998</v>
      </c>
      <c r="G1922">
        <v>33.996270000000003</v>
      </c>
      <c r="H1922">
        <v>29.23423</v>
      </c>
      <c r="I1922">
        <v>97.737279999999998</v>
      </c>
      <c r="J1922">
        <v>14.35135</v>
      </c>
      <c r="K1922">
        <v>15.82526</v>
      </c>
      <c r="L1922" s="1">
        <v>16.846080000000001</v>
      </c>
      <c r="M1922" s="1">
        <v>17.866900000000001</v>
      </c>
      <c r="N1922">
        <v>19.340810000000001</v>
      </c>
      <c r="O1922">
        <v>9.5893119999999996</v>
      </c>
      <c r="P1922">
        <v>11.063219999999999</v>
      </c>
      <c r="Q1922">
        <v>12.08404</v>
      </c>
      <c r="R1922">
        <v>13.10487</v>
      </c>
      <c r="S1922">
        <v>14.57878</v>
      </c>
    </row>
    <row r="1923" spans="1:19">
      <c r="A1923" s="12">
        <v>41166</v>
      </c>
      <c r="B1923" s="14">
        <v>17</v>
      </c>
      <c r="C1923" t="s">
        <v>63</v>
      </c>
      <c r="D1923" t="s">
        <v>57</v>
      </c>
      <c r="E1923" t="str">
        <f t="shared" ref="E1923:E1986" si="30">CONCATENATE(A1923,B1923,C1923,D1923)</f>
        <v>4116617Aggregate50% Cycling</v>
      </c>
      <c r="F1923">
        <v>25.75901</v>
      </c>
      <c r="G1923">
        <v>33.91677</v>
      </c>
      <c r="H1923">
        <v>35.23366</v>
      </c>
      <c r="I1923">
        <v>98.203959999999995</v>
      </c>
      <c r="J1923">
        <v>5.8290110000000004</v>
      </c>
      <c r="K1923">
        <v>7.204853</v>
      </c>
      <c r="L1923" s="1">
        <v>8.1577570000000001</v>
      </c>
      <c r="M1923" s="1">
        <v>9.1106610000000003</v>
      </c>
      <c r="N1923">
        <v>10.486499999999999</v>
      </c>
      <c r="O1923">
        <v>7.1459039999999998</v>
      </c>
      <c r="P1923">
        <v>8.5217460000000003</v>
      </c>
      <c r="Q1923">
        <v>9.4746509999999997</v>
      </c>
      <c r="R1923">
        <v>10.42755</v>
      </c>
      <c r="S1923">
        <v>11.8034</v>
      </c>
    </row>
    <row r="1924" spans="1:19">
      <c r="A1924" s="12">
        <v>41166</v>
      </c>
      <c r="B1924" s="14">
        <v>17</v>
      </c>
      <c r="C1924" t="s">
        <v>63</v>
      </c>
      <c r="D1924" t="s">
        <v>52</v>
      </c>
      <c r="E1924" t="str">
        <f t="shared" si="30"/>
        <v>4116617AggregateAll</v>
      </c>
      <c r="F1924">
        <v>43.008569999999999</v>
      </c>
      <c r="G1924">
        <v>67.95241</v>
      </c>
      <c r="H1924">
        <v>64.55753</v>
      </c>
      <c r="I1924">
        <v>97.956620000000001</v>
      </c>
      <c r="J1924">
        <v>20.118939999999998</v>
      </c>
      <c r="K1924">
        <v>22.969529999999999</v>
      </c>
      <c r="L1924" s="1">
        <v>24.943840000000002</v>
      </c>
      <c r="M1924" s="1">
        <v>26.918150000000001</v>
      </c>
      <c r="N1924">
        <v>29.768740000000001</v>
      </c>
      <c r="O1924">
        <v>16.724070000000001</v>
      </c>
      <c r="P1924">
        <v>19.574649999999998</v>
      </c>
      <c r="Q1924">
        <v>21.548960000000001</v>
      </c>
      <c r="R1924">
        <v>23.52327</v>
      </c>
      <c r="S1924">
        <v>26.373860000000001</v>
      </c>
    </row>
    <row r="1925" spans="1:19">
      <c r="A1925" s="12">
        <v>41166</v>
      </c>
      <c r="B1925" s="14">
        <v>17</v>
      </c>
      <c r="C1925" t="s">
        <v>55</v>
      </c>
      <c r="D1925" t="s">
        <v>58</v>
      </c>
      <c r="E1925" t="str">
        <f t="shared" si="30"/>
        <v>4116617Average Per Device100% Cycling</v>
      </c>
      <c r="F1925">
        <v>1.1827510000000001</v>
      </c>
      <c r="G1925">
        <v>2.3445299999999998</v>
      </c>
      <c r="H1925">
        <v>2.0161190000000002</v>
      </c>
      <c r="I1925">
        <v>97.737279999999998</v>
      </c>
      <c r="J1925">
        <v>0.95812699999999995</v>
      </c>
      <c r="K1925">
        <v>1.078446</v>
      </c>
      <c r="L1925" s="1">
        <v>1.1617789999999999</v>
      </c>
      <c r="M1925" s="1">
        <v>1.2451110000000001</v>
      </c>
      <c r="N1925">
        <v>1.3654299999999999</v>
      </c>
      <c r="O1925">
        <v>0.62971630000000001</v>
      </c>
      <c r="P1925">
        <v>0.75003529999999996</v>
      </c>
      <c r="Q1925">
        <v>0.83336790000000005</v>
      </c>
      <c r="R1925">
        <v>0.91670050000000003</v>
      </c>
      <c r="S1925">
        <v>1.0370200000000001</v>
      </c>
    </row>
    <row r="1926" spans="1:19">
      <c r="A1926" s="12">
        <v>41166</v>
      </c>
      <c r="B1926" s="14">
        <v>17</v>
      </c>
      <c r="C1926" t="s">
        <v>55</v>
      </c>
      <c r="D1926" t="s">
        <v>57</v>
      </c>
      <c r="E1926" t="str">
        <f t="shared" si="30"/>
        <v>4116617Average Per Device50% Cycling</v>
      </c>
      <c r="F1926">
        <v>2.071116</v>
      </c>
      <c r="G1926">
        <v>2.7270279999999998</v>
      </c>
      <c r="H1926">
        <v>2.8329110000000002</v>
      </c>
      <c r="I1926">
        <v>98.203959999999995</v>
      </c>
      <c r="J1926">
        <v>0.43782409999999999</v>
      </c>
      <c r="K1926">
        <v>0.56667239999999997</v>
      </c>
      <c r="L1926" s="1">
        <v>0.65591239999999995</v>
      </c>
      <c r="M1926" s="1">
        <v>0.74515240000000005</v>
      </c>
      <c r="N1926">
        <v>0.87400069999999996</v>
      </c>
      <c r="O1926">
        <v>0.54370700000000005</v>
      </c>
      <c r="P1926">
        <v>0.67255529999999997</v>
      </c>
      <c r="Q1926">
        <v>0.76179529999999995</v>
      </c>
      <c r="R1926">
        <v>0.85103519999999999</v>
      </c>
      <c r="S1926">
        <v>0.97988359999999997</v>
      </c>
    </row>
    <row r="1927" spans="1:19">
      <c r="A1927" s="12">
        <v>41166</v>
      </c>
      <c r="B1927" s="14">
        <v>17</v>
      </c>
      <c r="C1927" t="s">
        <v>55</v>
      </c>
      <c r="D1927" t="s">
        <v>52</v>
      </c>
      <c r="E1927" t="str">
        <f t="shared" si="30"/>
        <v>4116617Average Per DeviceAll</v>
      </c>
      <c r="F1927">
        <v>1.600282</v>
      </c>
      <c r="G1927">
        <v>2.5243039999999999</v>
      </c>
      <c r="H1927">
        <v>2.4000110000000001</v>
      </c>
      <c r="I1927">
        <v>97.956620000000001</v>
      </c>
      <c r="J1927">
        <v>0.71358460000000001</v>
      </c>
      <c r="K1927">
        <v>0.83791249999999995</v>
      </c>
      <c r="L1927" s="1">
        <v>0.92402150000000005</v>
      </c>
      <c r="M1927" s="1">
        <v>1.01013</v>
      </c>
      <c r="N1927">
        <v>1.134458</v>
      </c>
      <c r="O1927">
        <v>0.58929200000000004</v>
      </c>
      <c r="P1927">
        <v>0.71361969999999997</v>
      </c>
      <c r="Q1927">
        <v>0.79972880000000002</v>
      </c>
      <c r="R1927">
        <v>0.88583789999999996</v>
      </c>
      <c r="S1927">
        <v>1.0101659999999999</v>
      </c>
    </row>
    <row r="1928" spans="1:19">
      <c r="A1928" s="12">
        <v>41166</v>
      </c>
      <c r="B1928" s="14">
        <v>17</v>
      </c>
      <c r="C1928" t="s">
        <v>54</v>
      </c>
      <c r="D1928" t="s">
        <v>58</v>
      </c>
      <c r="E1928" t="str">
        <f t="shared" si="30"/>
        <v>4116617Average Per Premise100% Cycling</v>
      </c>
      <c r="F1928">
        <v>1.400015</v>
      </c>
      <c r="G1928">
        <v>2.7752059999999998</v>
      </c>
      <c r="H1928">
        <v>2.3864679999999998</v>
      </c>
      <c r="I1928">
        <v>97.737279999999998</v>
      </c>
      <c r="J1928">
        <v>1.1715390000000001</v>
      </c>
      <c r="K1928">
        <v>1.291858</v>
      </c>
      <c r="L1928" s="1">
        <v>1.3751899999999999</v>
      </c>
      <c r="M1928" s="1">
        <v>1.458523</v>
      </c>
      <c r="N1928">
        <v>1.5788420000000001</v>
      </c>
      <c r="O1928">
        <v>0.78280099999999997</v>
      </c>
      <c r="P1928">
        <v>0.90312000000000003</v>
      </c>
      <c r="Q1928">
        <v>0.98645260000000001</v>
      </c>
      <c r="R1928">
        <v>1.069785</v>
      </c>
      <c r="S1928">
        <v>1.1901040000000001</v>
      </c>
    </row>
    <row r="1929" spans="1:19">
      <c r="A1929" s="12">
        <v>41166</v>
      </c>
      <c r="B1929" s="14">
        <v>17</v>
      </c>
      <c r="C1929" t="s">
        <v>54</v>
      </c>
      <c r="D1929" t="s">
        <v>57</v>
      </c>
      <c r="E1929" t="str">
        <f t="shared" si="30"/>
        <v>4116617Average Per Premise50% Cycling</v>
      </c>
      <c r="F1929">
        <v>2.412344</v>
      </c>
      <c r="G1929">
        <v>3.1763219999999999</v>
      </c>
      <c r="H1929">
        <v>3.2996500000000002</v>
      </c>
      <c r="I1929">
        <v>98.203959999999995</v>
      </c>
      <c r="J1929">
        <v>0.54588970000000003</v>
      </c>
      <c r="K1929">
        <v>0.67473799999999995</v>
      </c>
      <c r="L1929" s="1">
        <v>0.76397800000000005</v>
      </c>
      <c r="M1929" s="1">
        <v>0.85321800000000003</v>
      </c>
      <c r="N1929">
        <v>0.98206629999999995</v>
      </c>
      <c r="O1929">
        <v>0.66921750000000002</v>
      </c>
      <c r="P1929">
        <v>0.79806580000000005</v>
      </c>
      <c r="Q1929">
        <v>0.88730569999999997</v>
      </c>
      <c r="R1929">
        <v>0.97654569999999996</v>
      </c>
      <c r="S1929">
        <v>1.105394</v>
      </c>
    </row>
    <row r="1930" spans="1:19">
      <c r="A1930" s="12">
        <v>41166</v>
      </c>
      <c r="B1930" s="14">
        <v>17</v>
      </c>
      <c r="C1930" t="s">
        <v>54</v>
      </c>
      <c r="D1930" t="s">
        <v>52</v>
      </c>
      <c r="E1930" t="str">
        <f t="shared" si="30"/>
        <v>4116617Average Per PremiseAll</v>
      </c>
      <c r="F1930">
        <v>1.87581</v>
      </c>
      <c r="G1930">
        <v>2.96373</v>
      </c>
      <c r="H1930">
        <v>2.8156629999999998</v>
      </c>
      <c r="I1930">
        <v>97.956620000000001</v>
      </c>
      <c r="J1930">
        <v>0.87748360000000003</v>
      </c>
      <c r="K1930">
        <v>1.001811</v>
      </c>
      <c r="L1930" s="1">
        <v>1.0879209999999999</v>
      </c>
      <c r="M1930" s="1">
        <v>1.1740299999999999</v>
      </c>
      <c r="N1930">
        <v>1.298357</v>
      </c>
      <c r="O1930">
        <v>0.72941670000000003</v>
      </c>
      <c r="P1930">
        <v>0.85374450000000002</v>
      </c>
      <c r="Q1930">
        <v>0.93985359999999996</v>
      </c>
      <c r="R1930">
        <v>1.025963</v>
      </c>
      <c r="S1930">
        <v>1.15029</v>
      </c>
    </row>
    <row r="1931" spans="1:19">
      <c r="A1931" s="12">
        <v>41166</v>
      </c>
      <c r="B1931" s="14">
        <v>17</v>
      </c>
      <c r="C1931" t="s">
        <v>56</v>
      </c>
      <c r="D1931" t="s">
        <v>58</v>
      </c>
      <c r="E1931" t="str">
        <f t="shared" si="30"/>
        <v>4116617Average Per Ton100% Cycling</v>
      </c>
      <c r="F1931">
        <v>0.3270691</v>
      </c>
      <c r="G1931">
        <v>0.64833870000000005</v>
      </c>
      <c r="H1931">
        <v>0.55752250000000003</v>
      </c>
      <c r="I1931">
        <v>97.737279999999998</v>
      </c>
      <c r="J1931">
        <v>0.1176179</v>
      </c>
      <c r="K1931">
        <v>0.23793700000000001</v>
      </c>
      <c r="L1931" s="1">
        <v>0.32126949999999999</v>
      </c>
      <c r="M1931" s="1">
        <v>0.40460210000000002</v>
      </c>
      <c r="N1931">
        <v>0.52492119999999998</v>
      </c>
      <c r="O1931">
        <v>2.6801700000000001E-2</v>
      </c>
      <c r="P1931">
        <v>0.1471208</v>
      </c>
      <c r="Q1931">
        <v>0.2304533</v>
      </c>
      <c r="R1931">
        <v>0.31378590000000001</v>
      </c>
      <c r="S1931">
        <v>0.43410490000000002</v>
      </c>
    </row>
    <row r="1932" spans="1:19">
      <c r="A1932" s="12">
        <v>41166</v>
      </c>
      <c r="B1932" s="14">
        <v>17</v>
      </c>
      <c r="C1932" t="s">
        <v>56</v>
      </c>
      <c r="D1932" t="s">
        <v>57</v>
      </c>
      <c r="E1932" t="str">
        <f t="shared" si="30"/>
        <v>4116617Average Per Ton50% Cycling</v>
      </c>
      <c r="F1932">
        <v>0.59668359999999998</v>
      </c>
      <c r="G1932">
        <v>0.78565050000000003</v>
      </c>
      <c r="H1932">
        <v>0.81615510000000002</v>
      </c>
      <c r="I1932">
        <v>98.203959999999995</v>
      </c>
      <c r="J1932">
        <v>-2.9121399999999999E-2</v>
      </c>
      <c r="K1932">
        <v>9.9726899999999993E-2</v>
      </c>
      <c r="L1932" s="1">
        <v>0.18896689999999999</v>
      </c>
      <c r="M1932" s="1">
        <v>0.27820679999999998</v>
      </c>
      <c r="N1932">
        <v>0.40705520000000001</v>
      </c>
      <c r="O1932">
        <v>1.3832E-3</v>
      </c>
      <c r="P1932">
        <v>0.1302315</v>
      </c>
      <c r="Q1932">
        <v>0.21947150000000001</v>
      </c>
      <c r="R1932">
        <v>0.30871140000000002</v>
      </c>
      <c r="S1932">
        <v>0.4375598</v>
      </c>
    </row>
    <row r="1933" spans="1:19">
      <c r="A1933" s="12">
        <v>41166</v>
      </c>
      <c r="B1933" s="14">
        <v>17</v>
      </c>
      <c r="C1933" t="s">
        <v>56</v>
      </c>
      <c r="D1933" t="s">
        <v>52</v>
      </c>
      <c r="E1933" t="str">
        <f t="shared" si="30"/>
        <v>4116617Average Per TonAll</v>
      </c>
      <c r="F1933">
        <v>0.45378800000000002</v>
      </c>
      <c r="G1933">
        <v>0.71287520000000004</v>
      </c>
      <c r="H1933">
        <v>0.67907980000000001</v>
      </c>
      <c r="I1933">
        <v>97.956620000000001</v>
      </c>
      <c r="J1933">
        <v>4.8650400000000003E-2</v>
      </c>
      <c r="K1933">
        <v>0.1729782</v>
      </c>
      <c r="L1933" s="1">
        <v>0.25908730000000002</v>
      </c>
      <c r="M1933" s="1">
        <v>0.34519640000000001</v>
      </c>
      <c r="N1933">
        <v>0.4695242</v>
      </c>
      <c r="O1933">
        <v>1.4855E-2</v>
      </c>
      <c r="P1933">
        <v>0.1391828</v>
      </c>
      <c r="Q1933">
        <v>0.22529189999999999</v>
      </c>
      <c r="R1933">
        <v>0.31140089999999998</v>
      </c>
      <c r="S1933">
        <v>0.43572870000000002</v>
      </c>
    </row>
    <row r="1934" spans="1:19">
      <c r="A1934" s="12">
        <v>41166</v>
      </c>
      <c r="B1934" s="14">
        <v>18</v>
      </c>
      <c r="C1934" t="s">
        <v>63</v>
      </c>
      <c r="D1934" t="s">
        <v>58</v>
      </c>
      <c r="E1934" t="str">
        <f t="shared" si="30"/>
        <v>4116618Aggregate100% Cycling</v>
      </c>
      <c r="F1934">
        <v>33.802109999999999</v>
      </c>
      <c r="G1934">
        <v>34.983170000000001</v>
      </c>
      <c r="H1934">
        <v>30.082889999999999</v>
      </c>
      <c r="I1934">
        <v>96.191689999999994</v>
      </c>
      <c r="J1934">
        <v>-1.7032769999999999</v>
      </c>
      <c r="K1934">
        <v>8.0789999999999996E-4</v>
      </c>
      <c r="L1934" s="1">
        <v>1.181052</v>
      </c>
      <c r="M1934" s="1">
        <v>2.3612959999999998</v>
      </c>
      <c r="N1934">
        <v>4.0653810000000004</v>
      </c>
      <c r="O1934">
        <v>-6.6035529999999998</v>
      </c>
      <c r="P1934">
        <v>-4.8994679999999997</v>
      </c>
      <c r="Q1934">
        <v>-3.7192240000000001</v>
      </c>
      <c r="R1934">
        <v>-2.5389789999999999</v>
      </c>
      <c r="S1934">
        <v>-0.83489409999999997</v>
      </c>
    </row>
    <row r="1935" spans="1:19">
      <c r="A1935" s="12">
        <v>41166</v>
      </c>
      <c r="B1935" s="14">
        <v>18</v>
      </c>
      <c r="C1935" t="s">
        <v>63</v>
      </c>
      <c r="D1935" t="s">
        <v>57</v>
      </c>
      <c r="E1935" t="str">
        <f t="shared" si="30"/>
        <v>4116618Aggregate50% Cycling</v>
      </c>
      <c r="F1935">
        <v>37.149450000000002</v>
      </c>
      <c r="G1935">
        <v>35.059649999999998</v>
      </c>
      <c r="H1935">
        <v>36.420920000000002</v>
      </c>
      <c r="I1935">
        <v>95.590869999999995</v>
      </c>
      <c r="J1935">
        <v>-4.8065879999999996</v>
      </c>
      <c r="K1935">
        <v>-3.2014879999999999</v>
      </c>
      <c r="L1935" s="1">
        <v>-2.089801</v>
      </c>
      <c r="M1935" s="1">
        <v>-0.97811369999999997</v>
      </c>
      <c r="N1935">
        <v>0.62698609999999999</v>
      </c>
      <c r="O1935">
        <v>-3.4453209999999999</v>
      </c>
      <c r="P1935">
        <v>-1.8402210000000001</v>
      </c>
      <c r="Q1935">
        <v>-0.7285336</v>
      </c>
      <c r="R1935">
        <v>0.38315369999999999</v>
      </c>
      <c r="S1935">
        <v>1.988254</v>
      </c>
    </row>
    <row r="1936" spans="1:19">
      <c r="A1936" s="12">
        <v>41166</v>
      </c>
      <c r="B1936" s="14">
        <v>18</v>
      </c>
      <c r="C1936" t="s">
        <v>63</v>
      </c>
      <c r="D1936" t="s">
        <v>52</v>
      </c>
      <c r="E1936" t="str">
        <f t="shared" si="30"/>
        <v>4116618AggregateAll</v>
      </c>
      <c r="F1936">
        <v>71.022220000000004</v>
      </c>
      <c r="G1936">
        <v>70.084789999999998</v>
      </c>
      <c r="H1936">
        <v>66.597560000000001</v>
      </c>
      <c r="I1936">
        <v>95.909310000000005</v>
      </c>
      <c r="J1936">
        <v>-6.5404020000000003</v>
      </c>
      <c r="K1936">
        <v>-3.2301169999999999</v>
      </c>
      <c r="L1936" s="1">
        <v>-0.93742369999999997</v>
      </c>
      <c r="M1936" s="1">
        <v>1.35527</v>
      </c>
      <c r="N1936">
        <v>4.6655550000000003</v>
      </c>
      <c r="O1936">
        <v>-10.02763</v>
      </c>
      <c r="P1936">
        <v>-6.717346</v>
      </c>
      <c r="Q1936">
        <v>-4.424652</v>
      </c>
      <c r="R1936">
        <v>-2.1319590000000002</v>
      </c>
      <c r="S1936">
        <v>1.1783269999999999</v>
      </c>
    </row>
    <row r="1937" spans="1:19">
      <c r="A1937" s="12">
        <v>41166</v>
      </c>
      <c r="B1937" s="14">
        <v>18</v>
      </c>
      <c r="C1937" t="s">
        <v>55</v>
      </c>
      <c r="D1937" t="s">
        <v>58</v>
      </c>
      <c r="E1937" t="str">
        <f t="shared" si="30"/>
        <v>4116618Average Per Device100% Cycling</v>
      </c>
      <c r="F1937">
        <v>2.33114</v>
      </c>
      <c r="G1937">
        <v>2.4125899999999998</v>
      </c>
      <c r="H1937">
        <v>2.074646</v>
      </c>
      <c r="I1937">
        <v>96.191689999999994</v>
      </c>
      <c r="J1937">
        <v>-0.154005</v>
      </c>
      <c r="K1937">
        <v>-1.4896E-2</v>
      </c>
      <c r="L1937" s="1">
        <v>8.1450499999999995E-2</v>
      </c>
      <c r="M1937" s="1">
        <v>0.17779690000000001</v>
      </c>
      <c r="N1937">
        <v>0.31690590000000002</v>
      </c>
      <c r="O1937">
        <v>-0.49194900000000003</v>
      </c>
      <c r="P1937">
        <v>-0.35283999999999999</v>
      </c>
      <c r="Q1937">
        <v>-0.25649359999999999</v>
      </c>
      <c r="R1937">
        <v>-0.16014709999999999</v>
      </c>
      <c r="S1937">
        <v>-2.1038100000000001E-2</v>
      </c>
    </row>
    <row r="1938" spans="1:19">
      <c r="A1938" s="12">
        <v>41166</v>
      </c>
      <c r="B1938" s="14">
        <v>18</v>
      </c>
      <c r="C1938" t="s">
        <v>55</v>
      </c>
      <c r="D1938" t="s">
        <v>57</v>
      </c>
      <c r="E1938" t="str">
        <f t="shared" si="30"/>
        <v>4116618Average Per Device50% Cycling</v>
      </c>
      <c r="F1938">
        <v>2.9869479999999999</v>
      </c>
      <c r="G1938">
        <v>2.8189199999999999</v>
      </c>
      <c r="H1938">
        <v>2.9283709999999998</v>
      </c>
      <c r="I1938">
        <v>95.590869999999995</v>
      </c>
      <c r="J1938">
        <v>-0.42245579999999999</v>
      </c>
      <c r="K1938">
        <v>-0.27213749999999998</v>
      </c>
      <c r="L1938" s="1">
        <v>-0.16802739999999999</v>
      </c>
      <c r="M1938" s="1">
        <v>-6.3917299999999996E-2</v>
      </c>
      <c r="N1938">
        <v>8.6401099999999995E-2</v>
      </c>
      <c r="O1938">
        <v>-0.31300529999999999</v>
      </c>
      <c r="P1938">
        <v>-0.1626869</v>
      </c>
      <c r="Q1938">
        <v>-5.8576799999999998E-2</v>
      </c>
      <c r="R1938">
        <v>4.5533200000000003E-2</v>
      </c>
      <c r="S1938">
        <v>0.19585159999999999</v>
      </c>
    </row>
    <row r="1939" spans="1:19">
      <c r="A1939" s="12">
        <v>41166</v>
      </c>
      <c r="B1939" s="14">
        <v>18</v>
      </c>
      <c r="C1939" t="s">
        <v>55</v>
      </c>
      <c r="D1939" t="s">
        <v>52</v>
      </c>
      <c r="E1939" t="str">
        <f t="shared" si="30"/>
        <v>4116618Average Per DeviceAll</v>
      </c>
      <c r="F1939">
        <v>2.63937</v>
      </c>
      <c r="G1939">
        <v>2.6035650000000001</v>
      </c>
      <c r="H1939">
        <v>2.4758969999999998</v>
      </c>
      <c r="I1939">
        <v>95.909310000000005</v>
      </c>
      <c r="J1939">
        <v>-0.28017690000000001</v>
      </c>
      <c r="K1939">
        <v>-0.13579949999999999</v>
      </c>
      <c r="L1939" s="1">
        <v>-3.5804099999999998E-2</v>
      </c>
      <c r="M1939" s="1">
        <v>6.4191200000000004E-2</v>
      </c>
      <c r="N1939">
        <v>0.20856859999999999</v>
      </c>
      <c r="O1939">
        <v>-0.40784550000000003</v>
      </c>
      <c r="P1939">
        <v>-0.26346809999999998</v>
      </c>
      <c r="Q1939">
        <v>-0.1634727</v>
      </c>
      <c r="R1939">
        <v>-6.34773E-2</v>
      </c>
      <c r="S1939">
        <v>8.0900100000000003E-2</v>
      </c>
    </row>
    <row r="1940" spans="1:19">
      <c r="A1940" s="12">
        <v>41166</v>
      </c>
      <c r="B1940" s="14">
        <v>18</v>
      </c>
      <c r="C1940" t="s">
        <v>54</v>
      </c>
      <c r="D1940" t="s">
        <v>58</v>
      </c>
      <c r="E1940" t="str">
        <f t="shared" si="30"/>
        <v>4116618Average Per Premise100% Cycling</v>
      </c>
      <c r="F1940">
        <v>2.7593559999999999</v>
      </c>
      <c r="G1940">
        <v>2.855769</v>
      </c>
      <c r="H1940">
        <v>2.455746</v>
      </c>
      <c r="I1940">
        <v>96.191689999999994</v>
      </c>
      <c r="J1940">
        <v>-0.139043</v>
      </c>
      <c r="K1940">
        <v>6.6000000000000005E-5</v>
      </c>
      <c r="L1940" s="1">
        <v>9.6412399999999995E-2</v>
      </c>
      <c r="M1940" s="1">
        <v>0.19275890000000001</v>
      </c>
      <c r="N1940">
        <v>0.33186789999999999</v>
      </c>
      <c r="O1940">
        <v>-0.53906549999999998</v>
      </c>
      <c r="P1940">
        <v>-0.3999566</v>
      </c>
      <c r="Q1940">
        <v>-0.30361009999999999</v>
      </c>
      <c r="R1940">
        <v>-0.20726359999999999</v>
      </c>
      <c r="S1940">
        <v>-6.8154599999999996E-2</v>
      </c>
    </row>
    <row r="1941" spans="1:19">
      <c r="A1941" s="12">
        <v>41166</v>
      </c>
      <c r="B1941" s="14">
        <v>18</v>
      </c>
      <c r="C1941" t="s">
        <v>54</v>
      </c>
      <c r="D1941" t="s">
        <v>57</v>
      </c>
      <c r="E1941" t="str">
        <f t="shared" si="30"/>
        <v>4116618Average Per Premise50% Cycling</v>
      </c>
      <c r="F1941">
        <v>3.4790649999999999</v>
      </c>
      <c r="G1941">
        <v>3.2833540000000001</v>
      </c>
      <c r="H1941">
        <v>3.4108369999999999</v>
      </c>
      <c r="I1941">
        <v>95.590869999999995</v>
      </c>
      <c r="J1941">
        <v>-0.45013930000000002</v>
      </c>
      <c r="K1941">
        <v>-0.299821</v>
      </c>
      <c r="L1941" s="1">
        <v>-0.19571089999999999</v>
      </c>
      <c r="M1941" s="1">
        <v>-9.1600799999999996E-2</v>
      </c>
      <c r="N1941">
        <v>5.8717600000000002E-2</v>
      </c>
      <c r="O1941">
        <v>-0.322656</v>
      </c>
      <c r="P1941">
        <v>-0.17233760000000001</v>
      </c>
      <c r="Q1941">
        <v>-6.8227499999999996E-2</v>
      </c>
      <c r="R1941">
        <v>3.5882499999999998E-2</v>
      </c>
      <c r="S1941">
        <v>0.1862009</v>
      </c>
    </row>
    <row r="1942" spans="1:19">
      <c r="A1942" s="12">
        <v>41166</v>
      </c>
      <c r="B1942" s="14">
        <v>18</v>
      </c>
      <c r="C1942" t="s">
        <v>54</v>
      </c>
      <c r="D1942" t="s">
        <v>52</v>
      </c>
      <c r="E1942" t="str">
        <f t="shared" si="30"/>
        <v>4116618Average Per PremiseAll</v>
      </c>
      <c r="F1942">
        <v>3.0976189999999999</v>
      </c>
      <c r="G1942">
        <v>3.0567340000000001</v>
      </c>
      <c r="H1942">
        <v>2.904639</v>
      </c>
      <c r="I1942">
        <v>95.909310000000005</v>
      </c>
      <c r="J1942">
        <v>-0.28525830000000002</v>
      </c>
      <c r="K1942">
        <v>-0.1408809</v>
      </c>
      <c r="L1942" s="1">
        <v>-4.0885499999999998E-2</v>
      </c>
      <c r="M1942" s="1">
        <v>5.9109799999999997E-2</v>
      </c>
      <c r="N1942">
        <v>0.20348720000000001</v>
      </c>
      <c r="O1942">
        <v>-0.43735299999999999</v>
      </c>
      <c r="P1942">
        <v>-0.2929756</v>
      </c>
      <c r="Q1942">
        <v>-0.19298029999999999</v>
      </c>
      <c r="R1942">
        <v>-9.2984899999999995E-2</v>
      </c>
      <c r="S1942">
        <v>5.1392500000000001E-2</v>
      </c>
    </row>
    <row r="1943" spans="1:19">
      <c r="A1943" s="12">
        <v>41166</v>
      </c>
      <c r="B1943" s="14">
        <v>18</v>
      </c>
      <c r="C1943" t="s">
        <v>56</v>
      </c>
      <c r="D1943" t="s">
        <v>58</v>
      </c>
      <c r="E1943" t="str">
        <f t="shared" si="30"/>
        <v>4116618Average Per Ton100% Cycling</v>
      </c>
      <c r="F1943">
        <v>0.64463599999999999</v>
      </c>
      <c r="G1943">
        <v>0.66715970000000002</v>
      </c>
      <c r="H1943">
        <v>0.57370719999999997</v>
      </c>
      <c r="I1943">
        <v>96.191689999999994</v>
      </c>
      <c r="J1943">
        <v>-0.2129318</v>
      </c>
      <c r="K1943">
        <v>-7.3822799999999994E-2</v>
      </c>
      <c r="L1943" s="1">
        <v>2.2523700000000001E-2</v>
      </c>
      <c r="M1943" s="1">
        <v>0.1188702</v>
      </c>
      <c r="N1943">
        <v>0.25797920000000002</v>
      </c>
      <c r="O1943">
        <v>-0.3063843</v>
      </c>
      <c r="P1943">
        <v>-0.16727529999999999</v>
      </c>
      <c r="Q1943">
        <v>-7.09288E-2</v>
      </c>
      <c r="R1943">
        <v>2.5417700000000001E-2</v>
      </c>
      <c r="S1943">
        <v>0.1645267</v>
      </c>
    </row>
    <row r="1944" spans="1:19">
      <c r="A1944" s="12">
        <v>41166</v>
      </c>
      <c r="B1944" s="14">
        <v>18</v>
      </c>
      <c r="C1944" t="s">
        <v>56</v>
      </c>
      <c r="D1944" t="s">
        <v>57</v>
      </c>
      <c r="E1944" t="str">
        <f t="shared" si="30"/>
        <v>4116618Average Per Ton50% Cycling</v>
      </c>
      <c r="F1944">
        <v>0.86053270000000004</v>
      </c>
      <c r="G1944">
        <v>0.81212439999999997</v>
      </c>
      <c r="H1944">
        <v>0.84365690000000004</v>
      </c>
      <c r="I1944">
        <v>95.590869999999995</v>
      </c>
      <c r="J1944">
        <v>-0.30283680000000002</v>
      </c>
      <c r="K1944">
        <v>-0.1525184</v>
      </c>
      <c r="L1944" s="1">
        <v>-4.8408300000000001E-2</v>
      </c>
      <c r="M1944" s="1">
        <v>5.57017E-2</v>
      </c>
      <c r="N1944">
        <v>0.20602010000000001</v>
      </c>
      <c r="O1944">
        <v>-0.2713042</v>
      </c>
      <c r="P1944">
        <v>-0.12098589999999999</v>
      </c>
      <c r="Q1944">
        <v>-1.68758E-2</v>
      </c>
      <c r="R1944">
        <v>8.7234300000000001E-2</v>
      </c>
      <c r="S1944">
        <v>0.23755270000000001</v>
      </c>
    </row>
    <row r="1945" spans="1:19">
      <c r="A1945" s="12">
        <v>41166</v>
      </c>
      <c r="B1945" s="14">
        <v>18</v>
      </c>
      <c r="C1945" t="s">
        <v>56</v>
      </c>
      <c r="D1945" t="s">
        <v>52</v>
      </c>
      <c r="E1945" t="str">
        <f t="shared" si="30"/>
        <v>4116618Average Per TonAll</v>
      </c>
      <c r="F1945">
        <v>0.74610739999999998</v>
      </c>
      <c r="G1945">
        <v>0.73529310000000003</v>
      </c>
      <c r="H1945">
        <v>0.70058350000000003</v>
      </c>
      <c r="I1945">
        <v>95.909310000000005</v>
      </c>
      <c r="J1945">
        <v>-0.2551871</v>
      </c>
      <c r="K1945">
        <v>-0.1108097</v>
      </c>
      <c r="L1945" s="1">
        <v>-1.08144E-2</v>
      </c>
      <c r="M1945" s="1">
        <v>8.9180999999999996E-2</v>
      </c>
      <c r="N1945">
        <v>0.2335584</v>
      </c>
      <c r="O1945">
        <v>-0.28989670000000001</v>
      </c>
      <c r="P1945">
        <v>-0.14551929999999999</v>
      </c>
      <c r="Q1945">
        <v>-4.5523899999999999E-2</v>
      </c>
      <c r="R1945">
        <v>5.4471499999999999E-2</v>
      </c>
      <c r="S1945">
        <v>0.1988489</v>
      </c>
    </row>
    <row r="1946" spans="1:19">
      <c r="A1946" s="12">
        <v>41166</v>
      </c>
      <c r="B1946" s="14">
        <v>19</v>
      </c>
      <c r="C1946" t="s">
        <v>63</v>
      </c>
      <c r="D1946" t="s">
        <v>58</v>
      </c>
      <c r="E1946" t="str">
        <f t="shared" si="30"/>
        <v>4116619Aggregate100% Cycling</v>
      </c>
      <c r="F1946">
        <v>40.538290000000003</v>
      </c>
      <c r="G1946">
        <v>35.908160000000002</v>
      </c>
      <c r="H1946">
        <v>30.878319999999999</v>
      </c>
      <c r="I1946">
        <v>89.053250000000006</v>
      </c>
      <c r="J1946">
        <v>-7.6280250000000001</v>
      </c>
      <c r="K1946">
        <v>-5.8568420000000003</v>
      </c>
      <c r="L1946" s="1">
        <v>-4.6301259999999997</v>
      </c>
      <c r="M1946" s="1">
        <v>-3.4034110000000002</v>
      </c>
      <c r="N1946">
        <v>-1.6322270000000001</v>
      </c>
      <c r="O1946">
        <v>-12.657870000000001</v>
      </c>
      <c r="P1946">
        <v>-10.88669</v>
      </c>
      <c r="Q1946">
        <v>-9.6599730000000008</v>
      </c>
      <c r="R1946">
        <v>-8.4332569999999993</v>
      </c>
      <c r="S1946">
        <v>-6.6620739999999996</v>
      </c>
    </row>
    <row r="1947" spans="1:19">
      <c r="A1947" s="12">
        <v>41166</v>
      </c>
      <c r="B1947" s="14">
        <v>19</v>
      </c>
      <c r="C1947" t="s">
        <v>63</v>
      </c>
      <c r="D1947" t="s">
        <v>57</v>
      </c>
      <c r="E1947" t="str">
        <f t="shared" si="30"/>
        <v>4116619Aggregate50% Cycling</v>
      </c>
      <c r="F1947">
        <v>36.968980000000002</v>
      </c>
      <c r="G1947">
        <v>34.810079999999999</v>
      </c>
      <c r="H1947">
        <v>36.161650000000002</v>
      </c>
      <c r="I1947">
        <v>89.124359999999996</v>
      </c>
      <c r="J1947">
        <v>-4.7834390000000004</v>
      </c>
      <c r="K1947">
        <v>-3.2328399999999999</v>
      </c>
      <c r="L1947" s="1">
        <v>-2.1589</v>
      </c>
      <c r="M1947" s="1">
        <v>-1.0849599999999999</v>
      </c>
      <c r="N1947">
        <v>0.46563949999999998</v>
      </c>
      <c r="O1947">
        <v>-3.4318610000000001</v>
      </c>
      <c r="P1947">
        <v>-1.881262</v>
      </c>
      <c r="Q1947">
        <v>-0.80732199999999998</v>
      </c>
      <c r="R1947">
        <v>0.26661829999999997</v>
      </c>
      <c r="S1947">
        <v>1.8172170000000001</v>
      </c>
    </row>
    <row r="1948" spans="1:19">
      <c r="A1948" s="12">
        <v>41166</v>
      </c>
      <c r="B1948" s="14">
        <v>19</v>
      </c>
      <c r="C1948" t="s">
        <v>63</v>
      </c>
      <c r="D1948" t="s">
        <v>52</v>
      </c>
      <c r="E1948" t="str">
        <f t="shared" si="30"/>
        <v>4116619AggregateAll</v>
      </c>
      <c r="F1948">
        <v>77.522279999999995</v>
      </c>
      <c r="G1948">
        <v>70.750500000000002</v>
      </c>
      <c r="H1948">
        <v>67.124970000000005</v>
      </c>
      <c r="I1948">
        <v>89.086669999999998</v>
      </c>
      <c r="J1948">
        <v>-12.394310000000001</v>
      </c>
      <c r="K1948">
        <v>-9.0724689999999999</v>
      </c>
      <c r="L1948" s="1">
        <v>-6.7717710000000002</v>
      </c>
      <c r="M1948" s="1">
        <v>-4.4710720000000004</v>
      </c>
      <c r="N1948">
        <v>-1.1492279999999999</v>
      </c>
      <c r="O1948">
        <v>-16.019850000000002</v>
      </c>
      <c r="P1948">
        <v>-12.69801</v>
      </c>
      <c r="Q1948">
        <v>-10.397309999999999</v>
      </c>
      <c r="R1948">
        <v>-8.0966109999999993</v>
      </c>
      <c r="S1948">
        <v>-4.7747679999999999</v>
      </c>
    </row>
    <row r="1949" spans="1:19">
      <c r="A1949" s="12">
        <v>41166</v>
      </c>
      <c r="B1949" s="14">
        <v>19</v>
      </c>
      <c r="C1949" t="s">
        <v>55</v>
      </c>
      <c r="D1949" t="s">
        <v>58</v>
      </c>
      <c r="E1949" t="str">
        <f t="shared" si="30"/>
        <v>4116619Average Per Device100% Cycling</v>
      </c>
      <c r="F1949">
        <v>2.795696</v>
      </c>
      <c r="G1949">
        <v>2.4763820000000001</v>
      </c>
      <c r="H1949">
        <v>2.129502</v>
      </c>
      <c r="I1949">
        <v>89.053250000000006</v>
      </c>
      <c r="J1949">
        <v>-0.56403990000000004</v>
      </c>
      <c r="K1949">
        <v>-0.41945359999999998</v>
      </c>
      <c r="L1949" s="1">
        <v>-0.31931349999999997</v>
      </c>
      <c r="M1949" s="1">
        <v>-0.21917339999999999</v>
      </c>
      <c r="N1949">
        <v>-7.4587100000000003E-2</v>
      </c>
      <c r="O1949">
        <v>-0.9109199</v>
      </c>
      <c r="P1949">
        <v>-0.76633359999999995</v>
      </c>
      <c r="Q1949">
        <v>-0.66619349999999999</v>
      </c>
      <c r="R1949">
        <v>-0.56605340000000004</v>
      </c>
      <c r="S1949">
        <v>-0.42146699999999998</v>
      </c>
    </row>
    <row r="1950" spans="1:19">
      <c r="A1950" s="12">
        <v>41166</v>
      </c>
      <c r="B1950" s="14">
        <v>19</v>
      </c>
      <c r="C1950" t="s">
        <v>55</v>
      </c>
      <c r="D1950" t="s">
        <v>57</v>
      </c>
      <c r="E1950" t="str">
        <f t="shared" si="30"/>
        <v>4116619Average Per Device50% Cycling</v>
      </c>
      <c r="F1950">
        <v>2.9724370000000002</v>
      </c>
      <c r="G1950">
        <v>2.7988529999999998</v>
      </c>
      <c r="H1950">
        <v>2.9075250000000001</v>
      </c>
      <c r="I1950">
        <v>89.124359999999996</v>
      </c>
      <c r="J1950">
        <v>-0.41937269999999999</v>
      </c>
      <c r="K1950">
        <v>-0.27415830000000002</v>
      </c>
      <c r="L1950" s="1">
        <v>-0.1735833</v>
      </c>
      <c r="M1950" s="1">
        <v>-7.3008199999999995E-2</v>
      </c>
      <c r="N1950">
        <v>7.2206199999999998E-2</v>
      </c>
      <c r="O1950">
        <v>-0.310701</v>
      </c>
      <c r="P1950">
        <v>-0.16548660000000001</v>
      </c>
      <c r="Q1950">
        <v>-6.49116E-2</v>
      </c>
      <c r="R1950">
        <v>3.5663399999999998E-2</v>
      </c>
      <c r="S1950">
        <v>0.18087780000000001</v>
      </c>
    </row>
    <row r="1951" spans="1:19">
      <c r="A1951" s="12">
        <v>41166</v>
      </c>
      <c r="B1951" s="14">
        <v>19</v>
      </c>
      <c r="C1951" t="s">
        <v>55</v>
      </c>
      <c r="D1951" t="s">
        <v>52</v>
      </c>
      <c r="E1951" t="str">
        <f t="shared" si="30"/>
        <v>4116619Average Per DeviceAll</v>
      </c>
      <c r="F1951">
        <v>2.8787639999999999</v>
      </c>
      <c r="G1951">
        <v>2.6279439999999998</v>
      </c>
      <c r="H1951">
        <v>2.4951729999999999</v>
      </c>
      <c r="I1951">
        <v>89.086669999999998</v>
      </c>
      <c r="J1951">
        <v>-0.4960463</v>
      </c>
      <c r="K1951">
        <v>-0.3511648</v>
      </c>
      <c r="L1951" s="1">
        <v>-0.2508203</v>
      </c>
      <c r="M1951" s="1">
        <v>-0.15047579999999999</v>
      </c>
      <c r="N1951">
        <v>-5.5943E-3</v>
      </c>
      <c r="O1951">
        <v>-0.62881699999999996</v>
      </c>
      <c r="P1951">
        <v>-0.48393550000000002</v>
      </c>
      <c r="Q1951">
        <v>-0.38359100000000002</v>
      </c>
      <c r="R1951">
        <v>-0.28324650000000001</v>
      </c>
      <c r="S1951">
        <v>-0.13836490000000001</v>
      </c>
    </row>
    <row r="1952" spans="1:19">
      <c r="A1952" s="12">
        <v>41166</v>
      </c>
      <c r="B1952" s="14">
        <v>19</v>
      </c>
      <c r="C1952" t="s">
        <v>54</v>
      </c>
      <c r="D1952" t="s">
        <v>58</v>
      </c>
      <c r="E1952" t="str">
        <f t="shared" si="30"/>
        <v>4116619Average Per Premise100% Cycling</v>
      </c>
      <c r="F1952">
        <v>3.3092480000000002</v>
      </c>
      <c r="G1952">
        <v>2.931279</v>
      </c>
      <c r="H1952">
        <v>2.5206789999999999</v>
      </c>
      <c r="I1952">
        <v>89.053250000000006</v>
      </c>
      <c r="J1952">
        <v>-0.62269589999999997</v>
      </c>
      <c r="K1952">
        <v>-0.47810960000000002</v>
      </c>
      <c r="L1952" s="1">
        <v>-0.37796950000000001</v>
      </c>
      <c r="M1952" s="1">
        <v>-0.2778294</v>
      </c>
      <c r="N1952">
        <v>-0.1332431</v>
      </c>
      <c r="O1952">
        <v>-1.033296</v>
      </c>
      <c r="P1952">
        <v>-0.88870930000000004</v>
      </c>
      <c r="Q1952">
        <v>-0.78856919999999997</v>
      </c>
      <c r="R1952">
        <v>-0.68842910000000002</v>
      </c>
      <c r="S1952">
        <v>-0.54384279999999996</v>
      </c>
    </row>
    <row r="1953" spans="1:19">
      <c r="A1953" s="12">
        <v>41166</v>
      </c>
      <c r="B1953" s="14">
        <v>19</v>
      </c>
      <c r="C1953" t="s">
        <v>54</v>
      </c>
      <c r="D1953" t="s">
        <v>57</v>
      </c>
      <c r="E1953" t="str">
        <f t="shared" si="30"/>
        <v>4116619Average Per Premise50% Cycling</v>
      </c>
      <c r="F1953">
        <v>3.4621629999999999</v>
      </c>
      <c r="G1953">
        <v>3.2599809999999998</v>
      </c>
      <c r="H1953">
        <v>3.3865569999999998</v>
      </c>
      <c r="I1953">
        <v>89.124359999999996</v>
      </c>
      <c r="J1953">
        <v>-0.44797150000000002</v>
      </c>
      <c r="K1953">
        <v>-0.3027571</v>
      </c>
      <c r="L1953" s="1">
        <v>-0.2021821</v>
      </c>
      <c r="M1953" s="1">
        <v>-0.101607</v>
      </c>
      <c r="N1953">
        <v>4.3607399999999998E-2</v>
      </c>
      <c r="O1953">
        <v>-0.3213955</v>
      </c>
      <c r="P1953">
        <v>-0.17618120000000001</v>
      </c>
      <c r="Q1953">
        <v>-7.5606099999999996E-2</v>
      </c>
      <c r="R1953">
        <v>2.4968899999999999E-2</v>
      </c>
      <c r="S1953">
        <v>0.17018330000000001</v>
      </c>
    </row>
    <row r="1954" spans="1:19">
      <c r="A1954" s="12">
        <v>41166</v>
      </c>
      <c r="B1954" s="14">
        <v>19</v>
      </c>
      <c r="C1954" t="s">
        <v>54</v>
      </c>
      <c r="D1954" t="s">
        <v>52</v>
      </c>
      <c r="E1954" t="str">
        <f t="shared" si="30"/>
        <v>4116619Average Per PremiseAll</v>
      </c>
      <c r="F1954">
        <v>3.3811179999999998</v>
      </c>
      <c r="G1954">
        <v>3.085769</v>
      </c>
      <c r="H1954">
        <v>2.9276420000000001</v>
      </c>
      <c r="I1954">
        <v>89.086669999999998</v>
      </c>
      <c r="J1954">
        <v>-0.54057540000000004</v>
      </c>
      <c r="K1954">
        <v>-0.39569389999999999</v>
      </c>
      <c r="L1954" s="1">
        <v>-0.29534939999999998</v>
      </c>
      <c r="M1954" s="1">
        <v>-0.19500490000000001</v>
      </c>
      <c r="N1954">
        <v>-5.0123399999999999E-2</v>
      </c>
      <c r="O1954">
        <v>-0.69870259999999995</v>
      </c>
      <c r="P1954">
        <v>-0.55382109999999996</v>
      </c>
      <c r="Q1954">
        <v>-0.45347660000000001</v>
      </c>
      <c r="R1954">
        <v>-0.353132</v>
      </c>
      <c r="S1954">
        <v>-0.20825050000000001</v>
      </c>
    </row>
    <row r="1955" spans="1:19">
      <c r="A1955" s="12">
        <v>41166</v>
      </c>
      <c r="B1955" s="14">
        <v>19</v>
      </c>
      <c r="C1955" t="s">
        <v>56</v>
      </c>
      <c r="D1955" t="s">
        <v>58</v>
      </c>
      <c r="E1955" t="str">
        <f t="shared" si="30"/>
        <v>4116619Average Per Ton100% Cycling</v>
      </c>
      <c r="F1955">
        <v>0.77310080000000003</v>
      </c>
      <c r="G1955">
        <v>0.68480019999999997</v>
      </c>
      <c r="H1955">
        <v>0.58887659999999997</v>
      </c>
      <c r="I1955">
        <v>89.053250000000006</v>
      </c>
      <c r="J1955">
        <v>-0.33302700000000002</v>
      </c>
      <c r="K1955">
        <v>-0.18844069999999999</v>
      </c>
      <c r="L1955" s="1">
        <v>-8.8300600000000007E-2</v>
      </c>
      <c r="M1955" s="1">
        <v>1.1839499999999999E-2</v>
      </c>
      <c r="N1955">
        <v>0.15642590000000001</v>
      </c>
      <c r="O1955">
        <v>-0.42895060000000002</v>
      </c>
      <c r="P1955">
        <v>-0.28436430000000001</v>
      </c>
      <c r="Q1955">
        <v>-0.1842242</v>
      </c>
      <c r="R1955">
        <v>-8.4084099999999995E-2</v>
      </c>
      <c r="S1955">
        <v>6.0502300000000002E-2</v>
      </c>
    </row>
    <row r="1956" spans="1:19">
      <c r="A1956" s="12">
        <v>41166</v>
      </c>
      <c r="B1956" s="14">
        <v>19</v>
      </c>
      <c r="C1956" t="s">
        <v>56</v>
      </c>
      <c r="D1956" t="s">
        <v>57</v>
      </c>
      <c r="E1956" t="str">
        <f t="shared" si="30"/>
        <v>4116619Average Per Ton50% Cycling</v>
      </c>
      <c r="F1956">
        <v>0.85635209999999995</v>
      </c>
      <c r="G1956">
        <v>0.80634320000000004</v>
      </c>
      <c r="H1956">
        <v>0.83765129999999999</v>
      </c>
      <c r="I1956">
        <v>89.124359999999996</v>
      </c>
      <c r="J1956">
        <v>-0.29579830000000001</v>
      </c>
      <c r="K1956">
        <v>-0.15058389999999999</v>
      </c>
      <c r="L1956" s="1">
        <v>-5.0008900000000002E-2</v>
      </c>
      <c r="M1956" s="1">
        <v>5.0566100000000003E-2</v>
      </c>
      <c r="N1956">
        <v>0.1957805</v>
      </c>
      <c r="O1956">
        <v>-0.26449020000000001</v>
      </c>
      <c r="P1956">
        <v>-0.1192759</v>
      </c>
      <c r="Q1956">
        <v>-1.87008E-2</v>
      </c>
      <c r="R1956">
        <v>8.1874199999999994E-2</v>
      </c>
      <c r="S1956">
        <v>0.2270886</v>
      </c>
    </row>
    <row r="1957" spans="1:19">
      <c r="A1957" s="12">
        <v>41166</v>
      </c>
      <c r="B1957" s="14">
        <v>19</v>
      </c>
      <c r="C1957" t="s">
        <v>56</v>
      </c>
      <c r="D1957" t="s">
        <v>52</v>
      </c>
      <c r="E1957" t="str">
        <f t="shared" si="30"/>
        <v>4116619Average Per TonAll</v>
      </c>
      <c r="F1957">
        <v>0.81222890000000003</v>
      </c>
      <c r="G1957">
        <v>0.74192539999999996</v>
      </c>
      <c r="H1957">
        <v>0.70580069999999995</v>
      </c>
      <c r="I1957">
        <v>89.086669999999998</v>
      </c>
      <c r="J1957">
        <v>-0.31552950000000002</v>
      </c>
      <c r="K1957">
        <v>-0.17064799999999999</v>
      </c>
      <c r="L1957" s="1">
        <v>-7.0303500000000005E-2</v>
      </c>
      <c r="M1957" s="1">
        <v>3.0041000000000002E-2</v>
      </c>
      <c r="N1957">
        <v>0.17492260000000001</v>
      </c>
      <c r="O1957">
        <v>-0.35165429999999998</v>
      </c>
      <c r="P1957">
        <v>-0.2067727</v>
      </c>
      <c r="Q1957">
        <v>-0.1064282</v>
      </c>
      <c r="R1957">
        <v>-6.0837E-3</v>
      </c>
      <c r="S1957">
        <v>0.1387978</v>
      </c>
    </row>
    <row r="1958" spans="1:19">
      <c r="A1958" s="12">
        <v>41166</v>
      </c>
      <c r="B1958" s="14">
        <v>20</v>
      </c>
      <c r="C1958" t="s">
        <v>63</v>
      </c>
      <c r="D1958" t="s">
        <v>58</v>
      </c>
      <c r="E1958" t="str">
        <f t="shared" si="30"/>
        <v>4116620Aggregate100% Cycling</v>
      </c>
      <c r="F1958">
        <v>38.583640000000003</v>
      </c>
      <c r="G1958">
        <v>35.112299999999998</v>
      </c>
      <c r="H1958">
        <v>30.193940000000001</v>
      </c>
      <c r="I1958">
        <v>84.99606</v>
      </c>
      <c r="J1958">
        <v>-6.2587190000000001</v>
      </c>
      <c r="K1958">
        <v>-4.6119120000000002</v>
      </c>
      <c r="L1958" s="1">
        <v>-3.4713379999999998</v>
      </c>
      <c r="M1958" s="1">
        <v>-2.3307639999999998</v>
      </c>
      <c r="N1958">
        <v>-0.68395660000000003</v>
      </c>
      <c r="O1958">
        <v>-11.17709</v>
      </c>
      <c r="P1958">
        <v>-9.5302779999999991</v>
      </c>
      <c r="Q1958">
        <v>-8.3897040000000001</v>
      </c>
      <c r="R1958">
        <v>-7.2491310000000002</v>
      </c>
      <c r="S1958">
        <v>-5.6023230000000002</v>
      </c>
    </row>
    <row r="1959" spans="1:19">
      <c r="A1959" s="12">
        <v>41166</v>
      </c>
      <c r="B1959" s="14">
        <v>20</v>
      </c>
      <c r="C1959" t="s">
        <v>63</v>
      </c>
      <c r="D1959" t="s">
        <v>57</v>
      </c>
      <c r="E1959" t="str">
        <f t="shared" si="30"/>
        <v>4116620Aggregate50% Cycling</v>
      </c>
      <c r="F1959">
        <v>37.001719999999999</v>
      </c>
      <c r="G1959">
        <v>32.576239999999999</v>
      </c>
      <c r="H1959">
        <v>33.841079999999998</v>
      </c>
      <c r="I1959">
        <v>85.181629999999998</v>
      </c>
      <c r="J1959">
        <v>-6.9015329999999997</v>
      </c>
      <c r="K1959">
        <v>-5.4386650000000003</v>
      </c>
      <c r="L1959" s="1">
        <v>-4.4254860000000003</v>
      </c>
      <c r="M1959" s="1">
        <v>-3.4123079999999999</v>
      </c>
      <c r="N1959">
        <v>-1.9494389999999999</v>
      </c>
      <c r="O1959">
        <v>-5.6366889999999996</v>
      </c>
      <c r="P1959">
        <v>-4.1738210000000002</v>
      </c>
      <c r="Q1959">
        <v>-3.1606420000000002</v>
      </c>
      <c r="R1959">
        <v>-2.1474639999999998</v>
      </c>
      <c r="S1959">
        <v>-0.68459490000000001</v>
      </c>
    </row>
    <row r="1960" spans="1:19">
      <c r="A1960" s="12">
        <v>41166</v>
      </c>
      <c r="B1960" s="14">
        <v>20</v>
      </c>
      <c r="C1960" t="s">
        <v>63</v>
      </c>
      <c r="D1960" t="s">
        <v>52</v>
      </c>
      <c r="E1960" t="str">
        <f t="shared" si="30"/>
        <v>4116620AggregateAll</v>
      </c>
      <c r="F1960">
        <v>75.616339999999994</v>
      </c>
      <c r="G1960">
        <v>67.706649999999996</v>
      </c>
      <c r="H1960">
        <v>64.104169999999996</v>
      </c>
      <c r="I1960">
        <v>85.083269999999999</v>
      </c>
      <c r="J1960">
        <v>-13.173550000000001</v>
      </c>
      <c r="K1960">
        <v>-10.06362</v>
      </c>
      <c r="L1960" s="1">
        <v>-7.9096909999999996</v>
      </c>
      <c r="M1960" s="1">
        <v>-5.7557640000000001</v>
      </c>
      <c r="N1960">
        <v>-2.6458360000000001</v>
      </c>
      <c r="O1960">
        <v>-16.776029999999999</v>
      </c>
      <c r="P1960">
        <v>-13.6661</v>
      </c>
      <c r="Q1960">
        <v>-11.512169999999999</v>
      </c>
      <c r="R1960">
        <v>-9.3582479999999997</v>
      </c>
      <c r="S1960">
        <v>-6.2483190000000004</v>
      </c>
    </row>
    <row r="1961" spans="1:19">
      <c r="A1961" s="12">
        <v>41166</v>
      </c>
      <c r="B1961" s="14">
        <v>20</v>
      </c>
      <c r="C1961" t="s">
        <v>55</v>
      </c>
      <c r="D1961" t="s">
        <v>58</v>
      </c>
      <c r="E1961" t="str">
        <f t="shared" si="30"/>
        <v>4116620Average Per Device100% Cycling</v>
      </c>
      <c r="F1961">
        <v>2.660895</v>
      </c>
      <c r="G1961">
        <v>2.4214959999999999</v>
      </c>
      <c r="H1961">
        <v>2.0823040000000002</v>
      </c>
      <c r="I1961">
        <v>84.99606</v>
      </c>
      <c r="J1961">
        <v>-0.46693980000000002</v>
      </c>
      <c r="K1961">
        <v>-0.33250659999999999</v>
      </c>
      <c r="L1961" s="1">
        <v>-0.23939849999999999</v>
      </c>
      <c r="M1961" s="1">
        <v>-0.14629039999999999</v>
      </c>
      <c r="N1961">
        <v>-1.1857100000000001E-2</v>
      </c>
      <c r="O1961">
        <v>-0.8061315</v>
      </c>
      <c r="P1961">
        <v>-0.67169820000000002</v>
      </c>
      <c r="Q1961">
        <v>-0.57859020000000005</v>
      </c>
      <c r="R1961">
        <v>-0.48548210000000003</v>
      </c>
      <c r="S1961">
        <v>-0.35104879999999999</v>
      </c>
    </row>
    <row r="1962" spans="1:19">
      <c r="A1962" s="12">
        <v>41166</v>
      </c>
      <c r="B1962" s="14">
        <v>20</v>
      </c>
      <c r="C1962" t="s">
        <v>55</v>
      </c>
      <c r="D1962" t="s">
        <v>57</v>
      </c>
      <c r="E1962" t="str">
        <f t="shared" si="30"/>
        <v>4116620Average Per Device50% Cycling</v>
      </c>
      <c r="F1962">
        <v>2.9750700000000001</v>
      </c>
      <c r="G1962">
        <v>2.6192449999999998</v>
      </c>
      <c r="H1962">
        <v>2.7209430000000001</v>
      </c>
      <c r="I1962">
        <v>85.181629999999998</v>
      </c>
      <c r="J1962">
        <v>-0.58770800000000001</v>
      </c>
      <c r="K1962">
        <v>-0.45070959999999999</v>
      </c>
      <c r="L1962" s="1">
        <v>-0.3558249</v>
      </c>
      <c r="M1962" s="1">
        <v>-0.26094030000000001</v>
      </c>
      <c r="N1962">
        <v>-0.12394189999999999</v>
      </c>
      <c r="O1962">
        <v>-0.48600989999999999</v>
      </c>
      <c r="P1962">
        <v>-0.34901149999999997</v>
      </c>
      <c r="Q1962">
        <v>-0.25412679999999999</v>
      </c>
      <c r="R1962">
        <v>-0.1592421</v>
      </c>
      <c r="S1962">
        <v>-2.2243700000000002E-2</v>
      </c>
    </row>
    <row r="1963" spans="1:19">
      <c r="A1963" s="12">
        <v>41166</v>
      </c>
      <c r="B1963" s="14">
        <v>20</v>
      </c>
      <c r="C1963" t="s">
        <v>55</v>
      </c>
      <c r="D1963" t="s">
        <v>52</v>
      </c>
      <c r="E1963" t="str">
        <f t="shared" si="30"/>
        <v>4116620Average Per DeviceAll</v>
      </c>
      <c r="F1963">
        <v>2.808557</v>
      </c>
      <c r="G1963">
        <v>2.5144380000000002</v>
      </c>
      <c r="H1963">
        <v>2.3824649999999998</v>
      </c>
      <c r="I1963">
        <v>85.083269999999999</v>
      </c>
      <c r="J1963">
        <v>-0.52370090000000002</v>
      </c>
      <c r="K1963">
        <v>-0.38806200000000002</v>
      </c>
      <c r="L1963" s="1">
        <v>-0.29411890000000002</v>
      </c>
      <c r="M1963" s="1">
        <v>-0.20017589999999999</v>
      </c>
      <c r="N1963">
        <v>-6.4536999999999997E-2</v>
      </c>
      <c r="O1963">
        <v>-0.65567430000000004</v>
      </c>
      <c r="P1963">
        <v>-0.52003540000000004</v>
      </c>
      <c r="Q1963">
        <v>-0.42609239999999998</v>
      </c>
      <c r="R1963">
        <v>-0.33214929999999998</v>
      </c>
      <c r="S1963">
        <v>-0.1965104</v>
      </c>
    </row>
    <row r="1964" spans="1:19">
      <c r="A1964" s="12">
        <v>41166</v>
      </c>
      <c r="B1964" s="14">
        <v>20</v>
      </c>
      <c r="C1964" t="s">
        <v>54</v>
      </c>
      <c r="D1964" t="s">
        <v>58</v>
      </c>
      <c r="E1964" t="str">
        <f t="shared" si="30"/>
        <v>4116620Average Per Premise100% Cycling</v>
      </c>
      <c r="F1964">
        <v>3.1496849999999998</v>
      </c>
      <c r="G1964">
        <v>2.8663110000000001</v>
      </c>
      <c r="H1964">
        <v>2.4648110000000001</v>
      </c>
      <c r="I1964">
        <v>84.99606</v>
      </c>
      <c r="J1964">
        <v>-0.51091589999999998</v>
      </c>
      <c r="K1964">
        <v>-0.3764826</v>
      </c>
      <c r="L1964" s="1">
        <v>-0.28337449999999997</v>
      </c>
      <c r="M1964" s="1">
        <v>-0.19026650000000001</v>
      </c>
      <c r="N1964">
        <v>-5.5833199999999999E-2</v>
      </c>
      <c r="O1964">
        <v>-0.91241510000000003</v>
      </c>
      <c r="P1964">
        <v>-0.7779819</v>
      </c>
      <c r="Q1964">
        <v>-0.68487379999999998</v>
      </c>
      <c r="R1964">
        <v>-0.59176580000000001</v>
      </c>
      <c r="S1964">
        <v>-0.45733249999999998</v>
      </c>
    </row>
    <row r="1965" spans="1:19">
      <c r="A1965" s="12">
        <v>41166</v>
      </c>
      <c r="B1965" s="14">
        <v>20</v>
      </c>
      <c r="C1965" t="s">
        <v>54</v>
      </c>
      <c r="D1965" t="s">
        <v>57</v>
      </c>
      <c r="E1965" t="str">
        <f t="shared" si="30"/>
        <v>4116620Average Per Premise50% Cycling</v>
      </c>
      <c r="F1965">
        <v>3.46523</v>
      </c>
      <c r="G1965">
        <v>3.0507810000000002</v>
      </c>
      <c r="H1965">
        <v>3.1692339999999999</v>
      </c>
      <c r="I1965">
        <v>85.181629999999998</v>
      </c>
      <c r="J1965">
        <v>-0.64633200000000002</v>
      </c>
      <c r="K1965">
        <v>-0.5093337</v>
      </c>
      <c r="L1965" s="1">
        <v>-0.41444900000000001</v>
      </c>
      <c r="M1965" s="1">
        <v>-0.31956430000000002</v>
      </c>
      <c r="N1965">
        <v>-0.1825659</v>
      </c>
      <c r="O1965">
        <v>-0.52787879999999998</v>
      </c>
      <c r="P1965">
        <v>-0.39088040000000002</v>
      </c>
      <c r="Q1965">
        <v>-0.29599569999999997</v>
      </c>
      <c r="R1965">
        <v>-0.20111100000000001</v>
      </c>
      <c r="S1965">
        <v>-6.4112600000000006E-2</v>
      </c>
    </row>
    <row r="1966" spans="1:19">
      <c r="A1966" s="12">
        <v>41166</v>
      </c>
      <c r="B1966" s="14">
        <v>20</v>
      </c>
      <c r="C1966" t="s">
        <v>54</v>
      </c>
      <c r="D1966" t="s">
        <v>52</v>
      </c>
      <c r="E1966" t="str">
        <f t="shared" si="30"/>
        <v>4116620Average Per PremiseAll</v>
      </c>
      <c r="F1966">
        <v>3.2979910000000001</v>
      </c>
      <c r="G1966">
        <v>2.9530120000000002</v>
      </c>
      <c r="H1966">
        <v>2.79589</v>
      </c>
      <c r="I1966">
        <v>85.083269999999999</v>
      </c>
      <c r="J1966">
        <v>-0.57456149999999995</v>
      </c>
      <c r="K1966">
        <v>-0.4389226</v>
      </c>
      <c r="L1966" s="1">
        <v>-0.34497949999999999</v>
      </c>
      <c r="M1966" s="1">
        <v>-0.2510365</v>
      </c>
      <c r="N1966">
        <v>-0.1153976</v>
      </c>
      <c r="O1966">
        <v>-0.73168299999999997</v>
      </c>
      <c r="P1966">
        <v>-0.59604420000000002</v>
      </c>
      <c r="Q1966">
        <v>-0.50210109999999997</v>
      </c>
      <c r="R1966">
        <v>-0.40815800000000002</v>
      </c>
      <c r="S1966">
        <v>-0.27251920000000002</v>
      </c>
    </row>
    <row r="1967" spans="1:19">
      <c r="A1967" s="12">
        <v>41166</v>
      </c>
      <c r="B1967" s="14">
        <v>20</v>
      </c>
      <c r="C1967" t="s">
        <v>56</v>
      </c>
      <c r="D1967" t="s">
        <v>58</v>
      </c>
      <c r="E1967" t="str">
        <f t="shared" si="30"/>
        <v>4116620Average Per Ton100% Cycling</v>
      </c>
      <c r="F1967">
        <v>0.73582389999999998</v>
      </c>
      <c r="G1967">
        <v>0.66962250000000001</v>
      </c>
      <c r="H1967">
        <v>0.57582489999999997</v>
      </c>
      <c r="I1967">
        <v>84.99606</v>
      </c>
      <c r="J1967">
        <v>-0.29374280000000003</v>
      </c>
      <c r="K1967">
        <v>-0.15930949999999999</v>
      </c>
      <c r="L1967" s="1">
        <v>-6.6201399999999994E-2</v>
      </c>
      <c r="M1967" s="1">
        <v>2.6906599999999999E-2</v>
      </c>
      <c r="N1967">
        <v>0.16133990000000001</v>
      </c>
      <c r="O1967">
        <v>-0.38754040000000001</v>
      </c>
      <c r="P1967">
        <v>-0.25310709999999997</v>
      </c>
      <c r="Q1967">
        <v>-0.159999</v>
      </c>
      <c r="R1967">
        <v>-6.6890900000000003E-2</v>
      </c>
      <c r="S1967">
        <v>6.75423E-2</v>
      </c>
    </row>
    <row r="1968" spans="1:19">
      <c r="A1968" s="12">
        <v>41166</v>
      </c>
      <c r="B1968" s="14">
        <v>20</v>
      </c>
      <c r="C1968" t="s">
        <v>56</v>
      </c>
      <c r="D1968" t="s">
        <v>57</v>
      </c>
      <c r="E1968" t="str">
        <f t="shared" si="30"/>
        <v>4116620Average Per Ton50% Cycling</v>
      </c>
      <c r="F1968">
        <v>0.8571107</v>
      </c>
      <c r="G1968">
        <v>0.7545984</v>
      </c>
      <c r="H1968">
        <v>0.78389730000000002</v>
      </c>
      <c r="I1968">
        <v>85.181629999999998</v>
      </c>
      <c r="J1968">
        <v>-0.33439540000000001</v>
      </c>
      <c r="K1968">
        <v>-0.19739699999999999</v>
      </c>
      <c r="L1968" s="1">
        <v>-0.1025123</v>
      </c>
      <c r="M1968" s="1">
        <v>-7.6276E-3</v>
      </c>
      <c r="N1968">
        <v>0.12937080000000001</v>
      </c>
      <c r="O1968">
        <v>-0.30509649999999999</v>
      </c>
      <c r="P1968">
        <v>-0.1680981</v>
      </c>
      <c r="Q1968">
        <v>-7.3213399999999998E-2</v>
      </c>
      <c r="R1968">
        <v>2.1671300000000001E-2</v>
      </c>
      <c r="S1968">
        <v>0.1586697</v>
      </c>
    </row>
    <row r="1969" spans="1:19">
      <c r="A1969" s="12">
        <v>41166</v>
      </c>
      <c r="B1969" s="14">
        <v>20</v>
      </c>
      <c r="C1969" t="s">
        <v>56</v>
      </c>
      <c r="D1969" t="s">
        <v>52</v>
      </c>
      <c r="E1969" t="str">
        <f t="shared" si="30"/>
        <v>4116620Average Per TonAll</v>
      </c>
      <c r="F1969">
        <v>0.79282870000000005</v>
      </c>
      <c r="G1969">
        <v>0.70956109999999994</v>
      </c>
      <c r="H1969">
        <v>0.67361890000000002</v>
      </c>
      <c r="I1969">
        <v>85.083269999999999</v>
      </c>
      <c r="J1969">
        <v>-0.3128495</v>
      </c>
      <c r="K1969">
        <v>-0.1772106</v>
      </c>
      <c r="L1969" s="1">
        <v>-8.3267499999999994E-2</v>
      </c>
      <c r="M1969" s="1">
        <v>1.0675499999999999E-2</v>
      </c>
      <c r="N1969">
        <v>0.14631440000000001</v>
      </c>
      <c r="O1969">
        <v>-0.34879169999999998</v>
      </c>
      <c r="P1969">
        <v>-0.21315290000000001</v>
      </c>
      <c r="Q1969">
        <v>-0.1192098</v>
      </c>
      <c r="R1969">
        <v>-2.52667E-2</v>
      </c>
      <c r="S1969">
        <v>0.1103722</v>
      </c>
    </row>
    <row r="1970" spans="1:19">
      <c r="A1970" s="12">
        <v>41166</v>
      </c>
      <c r="B1970" s="14">
        <v>21</v>
      </c>
      <c r="C1970" t="s">
        <v>63</v>
      </c>
      <c r="D1970" t="s">
        <v>58</v>
      </c>
      <c r="E1970" t="str">
        <f t="shared" si="30"/>
        <v>4116621Aggregate100% Cycling</v>
      </c>
      <c r="F1970">
        <v>35.383519999999997</v>
      </c>
      <c r="G1970">
        <v>32.748019999999997</v>
      </c>
      <c r="H1970">
        <v>28.160830000000001</v>
      </c>
      <c r="I1970">
        <v>80.645300000000006</v>
      </c>
      <c r="J1970">
        <v>-5.2074239999999996</v>
      </c>
      <c r="K1970">
        <v>-3.6879110000000002</v>
      </c>
      <c r="L1970" s="1">
        <v>-2.6355010000000001</v>
      </c>
      <c r="M1970" s="1">
        <v>-1.583091</v>
      </c>
      <c r="N1970">
        <v>-6.3578499999999996E-2</v>
      </c>
      <c r="O1970">
        <v>-9.7946120000000008</v>
      </c>
      <c r="P1970">
        <v>-8.2750990000000009</v>
      </c>
      <c r="Q1970">
        <v>-7.2226889999999999</v>
      </c>
      <c r="R1970">
        <v>-6.1702779999999997</v>
      </c>
      <c r="S1970">
        <v>-4.650766</v>
      </c>
    </row>
    <row r="1971" spans="1:19">
      <c r="A1971" s="12">
        <v>41166</v>
      </c>
      <c r="B1971" s="14">
        <v>21</v>
      </c>
      <c r="C1971" t="s">
        <v>63</v>
      </c>
      <c r="D1971" t="s">
        <v>57</v>
      </c>
      <c r="E1971" t="str">
        <f t="shared" si="30"/>
        <v>4116621Aggregate50% Cycling</v>
      </c>
      <c r="F1971">
        <v>33.571010000000001</v>
      </c>
      <c r="G1971">
        <v>30.937159999999999</v>
      </c>
      <c r="H1971">
        <v>32.138370000000002</v>
      </c>
      <c r="I1971">
        <v>81.209109999999995</v>
      </c>
      <c r="J1971">
        <v>-4.9050729999999998</v>
      </c>
      <c r="K1971">
        <v>-3.563212</v>
      </c>
      <c r="L1971" s="1">
        <v>-2.6338430000000002</v>
      </c>
      <c r="M1971" s="1">
        <v>-1.704474</v>
      </c>
      <c r="N1971">
        <v>-0.36261280000000001</v>
      </c>
      <c r="O1971">
        <v>-3.7038700000000002</v>
      </c>
      <c r="P1971">
        <v>-2.362009</v>
      </c>
      <c r="Q1971">
        <v>-1.4326399999999999</v>
      </c>
      <c r="R1971">
        <v>-0.50327080000000002</v>
      </c>
      <c r="S1971">
        <v>0.83859039999999996</v>
      </c>
    </row>
    <row r="1972" spans="1:19">
      <c r="A1972" s="12">
        <v>41166</v>
      </c>
      <c r="B1972" s="14">
        <v>21</v>
      </c>
      <c r="C1972" t="s">
        <v>63</v>
      </c>
      <c r="D1972" t="s">
        <v>52</v>
      </c>
      <c r="E1972" t="str">
        <f t="shared" si="30"/>
        <v>4116621AggregateAll</v>
      </c>
      <c r="F1972">
        <v>68.979600000000005</v>
      </c>
      <c r="G1972">
        <v>63.707169999999998</v>
      </c>
      <c r="H1972">
        <v>60.368980000000001</v>
      </c>
      <c r="I1972">
        <v>80.910290000000003</v>
      </c>
      <c r="J1972">
        <v>-10.11586</v>
      </c>
      <c r="K1972">
        <v>-7.254327</v>
      </c>
      <c r="L1972" s="1">
        <v>-5.2724380000000002</v>
      </c>
      <c r="M1972" s="1">
        <v>-3.2905489999999999</v>
      </c>
      <c r="N1972">
        <v>-0.42901519999999999</v>
      </c>
      <c r="O1972">
        <v>-13.454050000000001</v>
      </c>
      <c r="P1972">
        <v>-10.592510000000001</v>
      </c>
      <c r="Q1972">
        <v>-8.6106230000000004</v>
      </c>
      <c r="R1972">
        <v>-6.6287330000000004</v>
      </c>
      <c r="S1972">
        <v>-3.7671999999999999</v>
      </c>
    </row>
    <row r="1973" spans="1:19">
      <c r="A1973" s="12">
        <v>41166</v>
      </c>
      <c r="B1973" s="14">
        <v>21</v>
      </c>
      <c r="C1973" t="s">
        <v>55</v>
      </c>
      <c r="D1973" t="s">
        <v>58</v>
      </c>
      <c r="E1973" t="str">
        <f t="shared" si="30"/>
        <v>4116621Average Per Device100% Cycling</v>
      </c>
      <c r="F1973">
        <v>2.4401999999999999</v>
      </c>
      <c r="G1973">
        <v>2.258445</v>
      </c>
      <c r="H1973">
        <v>1.9420930000000001</v>
      </c>
      <c r="I1973">
        <v>80.645300000000006</v>
      </c>
      <c r="J1973">
        <v>-0.39170840000000001</v>
      </c>
      <c r="K1973">
        <v>-0.26766649999999997</v>
      </c>
      <c r="L1973" s="1">
        <v>-0.18175549999999999</v>
      </c>
      <c r="M1973" s="1">
        <v>-9.5844499999999999E-2</v>
      </c>
      <c r="N1973">
        <v>2.8197300000000002E-2</v>
      </c>
      <c r="O1973">
        <v>-0.70806060000000004</v>
      </c>
      <c r="P1973">
        <v>-0.5840187</v>
      </c>
      <c r="Q1973">
        <v>-0.49810769999999999</v>
      </c>
      <c r="R1973">
        <v>-0.41219670000000003</v>
      </c>
      <c r="S1973">
        <v>-0.28815479999999999</v>
      </c>
    </row>
    <row r="1974" spans="1:19">
      <c r="A1974" s="12">
        <v>41166</v>
      </c>
      <c r="B1974" s="14">
        <v>21</v>
      </c>
      <c r="C1974" t="s">
        <v>55</v>
      </c>
      <c r="D1974" t="s">
        <v>57</v>
      </c>
      <c r="E1974" t="str">
        <f t="shared" si="30"/>
        <v>4116621Average Per Device50% Cycling</v>
      </c>
      <c r="F1974">
        <v>2.6992280000000002</v>
      </c>
      <c r="G1974">
        <v>2.4874580000000002</v>
      </c>
      <c r="H1974">
        <v>2.5840380000000001</v>
      </c>
      <c r="I1974">
        <v>81.209109999999995</v>
      </c>
      <c r="J1974">
        <v>-0.42447210000000002</v>
      </c>
      <c r="K1974">
        <v>-0.29880620000000002</v>
      </c>
      <c r="L1974" s="1">
        <v>-0.21177029999999999</v>
      </c>
      <c r="M1974" s="1">
        <v>-0.1247344</v>
      </c>
      <c r="N1974">
        <v>9.3150000000000004E-4</v>
      </c>
      <c r="O1974">
        <v>-0.32789109999999999</v>
      </c>
      <c r="P1974">
        <v>-0.20222519999999999</v>
      </c>
      <c r="Q1974">
        <v>-0.11518929999999999</v>
      </c>
      <c r="R1974">
        <v>-2.8153399999999999E-2</v>
      </c>
      <c r="S1974">
        <v>9.7512500000000002E-2</v>
      </c>
    </row>
    <row r="1975" spans="1:19">
      <c r="A1975" s="12">
        <v>41166</v>
      </c>
      <c r="B1975" s="14">
        <v>21</v>
      </c>
      <c r="C1975" t="s">
        <v>55</v>
      </c>
      <c r="D1975" t="s">
        <v>52</v>
      </c>
      <c r="E1975" t="str">
        <f t="shared" si="30"/>
        <v>4116621Average Per DeviceAll</v>
      </c>
      <c r="F1975">
        <v>2.5619429999999999</v>
      </c>
      <c r="G1975">
        <v>2.3660809999999999</v>
      </c>
      <c r="H1975">
        <v>2.2438069999999999</v>
      </c>
      <c r="I1975">
        <v>80.910290000000003</v>
      </c>
      <c r="J1975">
        <v>-0.40710740000000001</v>
      </c>
      <c r="K1975">
        <v>-0.2823022</v>
      </c>
      <c r="L1975" s="1">
        <v>-0.19586249999999999</v>
      </c>
      <c r="M1975" s="1">
        <v>-0.1094228</v>
      </c>
      <c r="N1975">
        <v>1.5382399999999999E-2</v>
      </c>
      <c r="O1975">
        <v>-0.52938090000000004</v>
      </c>
      <c r="P1975">
        <v>-0.40457569999999998</v>
      </c>
      <c r="Q1975">
        <v>-0.31813609999999998</v>
      </c>
      <c r="R1975">
        <v>-0.23169629999999999</v>
      </c>
      <c r="S1975">
        <v>-0.1068911</v>
      </c>
    </row>
    <row r="1976" spans="1:19">
      <c r="A1976" s="12">
        <v>41166</v>
      </c>
      <c r="B1976" s="14">
        <v>21</v>
      </c>
      <c r="C1976" t="s">
        <v>54</v>
      </c>
      <c r="D1976" t="s">
        <v>58</v>
      </c>
      <c r="E1976" t="str">
        <f t="shared" si="30"/>
        <v>4116621Average Per Premise100% Cycling</v>
      </c>
      <c r="F1976">
        <v>2.8884509999999999</v>
      </c>
      <c r="G1976">
        <v>2.673308</v>
      </c>
      <c r="H1976">
        <v>2.2988430000000002</v>
      </c>
      <c r="I1976">
        <v>80.645300000000006</v>
      </c>
      <c r="J1976">
        <v>-0.42509590000000003</v>
      </c>
      <c r="K1976">
        <v>-0.30105399999999999</v>
      </c>
      <c r="L1976" s="1">
        <v>-0.215143</v>
      </c>
      <c r="M1976" s="1">
        <v>-0.12923190000000001</v>
      </c>
      <c r="N1976">
        <v>-5.1900999999999996E-3</v>
      </c>
      <c r="O1976">
        <v>-0.7995601</v>
      </c>
      <c r="P1976">
        <v>-0.67551830000000002</v>
      </c>
      <c r="Q1976">
        <v>-0.5896072</v>
      </c>
      <c r="R1976">
        <v>-0.50369620000000004</v>
      </c>
      <c r="S1976">
        <v>-0.3796543</v>
      </c>
    </row>
    <row r="1977" spans="1:19">
      <c r="A1977" s="12">
        <v>41166</v>
      </c>
      <c r="B1977" s="14">
        <v>21</v>
      </c>
      <c r="C1977" t="s">
        <v>54</v>
      </c>
      <c r="D1977" t="s">
        <v>57</v>
      </c>
      <c r="E1977" t="str">
        <f t="shared" si="30"/>
        <v>4116621Average Per Premise50% Cycling</v>
      </c>
      <c r="F1977">
        <v>3.1439409999999999</v>
      </c>
      <c r="G1977">
        <v>2.897281</v>
      </c>
      <c r="H1977">
        <v>3.0097740000000002</v>
      </c>
      <c r="I1977">
        <v>81.209109999999995</v>
      </c>
      <c r="J1977">
        <v>-0.45936250000000001</v>
      </c>
      <c r="K1977">
        <v>-0.33369660000000001</v>
      </c>
      <c r="L1977" s="1">
        <v>-0.24666070000000001</v>
      </c>
      <c r="M1977" s="1">
        <v>-0.15962480000000001</v>
      </c>
      <c r="N1977">
        <v>-3.39589E-2</v>
      </c>
      <c r="O1977">
        <v>-0.34686929999999999</v>
      </c>
      <c r="P1977">
        <v>-0.22120329999999999</v>
      </c>
      <c r="Q1977">
        <v>-0.13416739999999999</v>
      </c>
      <c r="R1977">
        <v>-4.7131600000000003E-2</v>
      </c>
      <c r="S1977">
        <v>7.8534400000000004E-2</v>
      </c>
    </row>
    <row r="1978" spans="1:19">
      <c r="A1978" s="12">
        <v>41166</v>
      </c>
      <c r="B1978" s="14">
        <v>21</v>
      </c>
      <c r="C1978" t="s">
        <v>54</v>
      </c>
      <c r="D1978" t="s">
        <v>52</v>
      </c>
      <c r="E1978" t="str">
        <f t="shared" si="30"/>
        <v>4116621Average Per PremiseAll</v>
      </c>
      <c r="F1978">
        <v>3.0085310000000001</v>
      </c>
      <c r="G1978">
        <v>2.778575</v>
      </c>
      <c r="H1978">
        <v>2.632981</v>
      </c>
      <c r="I1978">
        <v>80.910290000000003</v>
      </c>
      <c r="J1978">
        <v>-0.44120120000000002</v>
      </c>
      <c r="K1978">
        <v>-0.31639600000000001</v>
      </c>
      <c r="L1978" s="1">
        <v>-0.2299563</v>
      </c>
      <c r="M1978" s="1">
        <v>-0.14351659999999999</v>
      </c>
      <c r="N1978">
        <v>-1.87114E-2</v>
      </c>
      <c r="O1978">
        <v>-0.58679539999999997</v>
      </c>
      <c r="P1978">
        <v>-0.46199020000000002</v>
      </c>
      <c r="Q1978">
        <v>-0.37555050000000001</v>
      </c>
      <c r="R1978">
        <v>-0.2891108</v>
      </c>
      <c r="S1978">
        <v>-0.1643056</v>
      </c>
    </row>
    <row r="1979" spans="1:19">
      <c r="A1979" s="12">
        <v>41166</v>
      </c>
      <c r="B1979" s="14">
        <v>21</v>
      </c>
      <c r="C1979" t="s">
        <v>56</v>
      </c>
      <c r="D1979" t="s">
        <v>58</v>
      </c>
      <c r="E1979" t="str">
        <f t="shared" si="30"/>
        <v>4116621Average Per Ton100% Cycling</v>
      </c>
      <c r="F1979">
        <v>0.67479480000000003</v>
      </c>
      <c r="G1979">
        <v>0.62453349999999996</v>
      </c>
      <c r="H1979">
        <v>0.53705179999999997</v>
      </c>
      <c r="I1979">
        <v>80.645300000000006</v>
      </c>
      <c r="J1979">
        <v>-0.26021420000000001</v>
      </c>
      <c r="K1979">
        <v>-0.1361723</v>
      </c>
      <c r="L1979" s="1">
        <v>-5.0261300000000002E-2</v>
      </c>
      <c r="M1979" s="1">
        <v>3.5649699999999999E-2</v>
      </c>
      <c r="N1979">
        <v>0.15969159999999999</v>
      </c>
      <c r="O1979">
        <v>-0.3476959</v>
      </c>
      <c r="P1979">
        <v>-0.22365399999999999</v>
      </c>
      <c r="Q1979">
        <v>-0.137743</v>
      </c>
      <c r="R1979">
        <v>-5.1832000000000003E-2</v>
      </c>
      <c r="S1979">
        <v>7.2209899999999994E-2</v>
      </c>
    </row>
    <row r="1980" spans="1:19">
      <c r="A1980" s="12">
        <v>41166</v>
      </c>
      <c r="B1980" s="14">
        <v>21</v>
      </c>
      <c r="C1980" t="s">
        <v>56</v>
      </c>
      <c r="D1980" t="s">
        <v>57</v>
      </c>
      <c r="E1980" t="str">
        <f t="shared" si="30"/>
        <v>4116621Average Per Ton50% Cycling</v>
      </c>
      <c r="F1980">
        <v>0.77764129999999998</v>
      </c>
      <c r="G1980">
        <v>0.71663080000000001</v>
      </c>
      <c r="H1980">
        <v>0.74445550000000005</v>
      </c>
      <c r="I1980">
        <v>81.209109999999995</v>
      </c>
      <c r="J1980">
        <v>-0.27371240000000002</v>
      </c>
      <c r="K1980">
        <v>-0.14804639999999999</v>
      </c>
      <c r="L1980" s="1">
        <v>-6.1010500000000002E-2</v>
      </c>
      <c r="M1980" s="1">
        <v>2.6025300000000001E-2</v>
      </c>
      <c r="N1980">
        <v>0.1516913</v>
      </c>
      <c r="O1980">
        <v>-0.24588760000000001</v>
      </c>
      <c r="P1980">
        <v>-0.1202217</v>
      </c>
      <c r="Q1980">
        <v>-3.3185800000000001E-2</v>
      </c>
      <c r="R1980">
        <v>5.3850099999999998E-2</v>
      </c>
      <c r="S1980">
        <v>0.17951610000000001</v>
      </c>
    </row>
    <row r="1981" spans="1:19">
      <c r="A1981" s="12">
        <v>41166</v>
      </c>
      <c r="B1981" s="14">
        <v>21</v>
      </c>
      <c r="C1981" t="s">
        <v>56</v>
      </c>
      <c r="D1981" t="s">
        <v>52</v>
      </c>
      <c r="E1981" t="str">
        <f t="shared" si="30"/>
        <v>4116621Average Per TonAll</v>
      </c>
      <c r="F1981">
        <v>0.72313269999999996</v>
      </c>
      <c r="G1981">
        <v>0.66781919999999995</v>
      </c>
      <c r="H1981">
        <v>0.63453159999999997</v>
      </c>
      <c r="I1981">
        <v>80.910290000000003</v>
      </c>
      <c r="J1981">
        <v>-0.26655830000000003</v>
      </c>
      <c r="K1981">
        <v>-0.14175309999999999</v>
      </c>
      <c r="L1981" s="1">
        <v>-5.5313500000000002E-2</v>
      </c>
      <c r="M1981" s="1">
        <v>3.11262E-2</v>
      </c>
      <c r="N1981">
        <v>0.1559314</v>
      </c>
      <c r="O1981">
        <v>-0.299846</v>
      </c>
      <c r="P1981">
        <v>-0.1750408</v>
      </c>
      <c r="Q1981">
        <v>-8.8601100000000002E-2</v>
      </c>
      <c r="R1981">
        <v>-2.1614E-3</v>
      </c>
      <c r="S1981">
        <v>0.1226438</v>
      </c>
    </row>
    <row r="1982" spans="1:19">
      <c r="A1982" s="12">
        <v>41166</v>
      </c>
      <c r="B1982" s="14">
        <v>22</v>
      </c>
      <c r="C1982" t="s">
        <v>63</v>
      </c>
      <c r="D1982" t="s">
        <v>58</v>
      </c>
      <c r="E1982" t="str">
        <f t="shared" si="30"/>
        <v>4116622Aggregate100% Cycling</v>
      </c>
      <c r="F1982">
        <v>30.229980000000001</v>
      </c>
      <c r="G1982">
        <v>28.242570000000001</v>
      </c>
      <c r="H1982">
        <v>24.286480000000001</v>
      </c>
      <c r="I1982">
        <v>78.683809999999994</v>
      </c>
      <c r="J1982">
        <v>-4.2997350000000001</v>
      </c>
      <c r="K1982">
        <v>-2.933595</v>
      </c>
      <c r="L1982" s="1">
        <v>-1.987411</v>
      </c>
      <c r="M1982" s="1">
        <v>-1.0412269999999999</v>
      </c>
      <c r="N1982">
        <v>0.3249127</v>
      </c>
      <c r="O1982">
        <v>-8.2558199999999999</v>
      </c>
      <c r="P1982">
        <v>-6.8896800000000002</v>
      </c>
      <c r="Q1982">
        <v>-5.9434959999999997</v>
      </c>
      <c r="R1982">
        <v>-4.997312</v>
      </c>
      <c r="S1982">
        <v>-3.6311719999999998</v>
      </c>
    </row>
    <row r="1983" spans="1:19">
      <c r="A1983" s="12">
        <v>41166</v>
      </c>
      <c r="B1983" s="14">
        <v>22</v>
      </c>
      <c r="C1983" t="s">
        <v>63</v>
      </c>
      <c r="D1983" t="s">
        <v>57</v>
      </c>
      <c r="E1983" t="str">
        <f t="shared" si="30"/>
        <v>4116622Aggregate50% Cycling</v>
      </c>
      <c r="F1983">
        <v>29.241980000000002</v>
      </c>
      <c r="G1983">
        <v>27.270320000000002</v>
      </c>
      <c r="H1983">
        <v>28.329149999999998</v>
      </c>
      <c r="I1983">
        <v>78.885949999999994</v>
      </c>
      <c r="J1983">
        <v>-4.0443689999999997</v>
      </c>
      <c r="K1983">
        <v>-2.8197969999999999</v>
      </c>
      <c r="L1983" s="1">
        <v>-1.971662</v>
      </c>
      <c r="M1983" s="1">
        <v>-1.123526</v>
      </c>
      <c r="N1983">
        <v>0.1010462</v>
      </c>
      <c r="O1983">
        <v>-2.9855390000000002</v>
      </c>
      <c r="P1983">
        <v>-1.7609669999999999</v>
      </c>
      <c r="Q1983">
        <v>-0.91283150000000002</v>
      </c>
      <c r="R1983">
        <v>-6.4696299999999998E-2</v>
      </c>
      <c r="S1983">
        <v>1.1598759999999999</v>
      </c>
    </row>
    <row r="1984" spans="1:19">
      <c r="A1984" s="12">
        <v>41166</v>
      </c>
      <c r="B1984" s="14">
        <v>22</v>
      </c>
      <c r="C1984" t="s">
        <v>63</v>
      </c>
      <c r="D1984" t="s">
        <v>52</v>
      </c>
      <c r="E1984" t="str">
        <f t="shared" si="30"/>
        <v>4116622AggregateAll</v>
      </c>
      <c r="F1984">
        <v>59.498539999999998</v>
      </c>
      <c r="G1984">
        <v>55.537260000000003</v>
      </c>
      <c r="H1984">
        <v>52.681449999999998</v>
      </c>
      <c r="I1984">
        <v>78.778819999999996</v>
      </c>
      <c r="J1984">
        <v>-8.3468289999999996</v>
      </c>
      <c r="K1984">
        <v>-5.7558069999999999</v>
      </c>
      <c r="L1984" s="1">
        <v>-3.9612720000000001</v>
      </c>
      <c r="M1984" s="1">
        <v>-2.1667380000000001</v>
      </c>
      <c r="N1984">
        <v>0.4242843</v>
      </c>
      <c r="O1984">
        <v>-11.20265</v>
      </c>
      <c r="P1984">
        <v>-8.6116270000000004</v>
      </c>
      <c r="Q1984">
        <v>-6.817094</v>
      </c>
      <c r="R1984">
        <v>-5.0225590000000002</v>
      </c>
      <c r="S1984">
        <v>-2.4315370000000001</v>
      </c>
    </row>
    <row r="1985" spans="1:19">
      <c r="A1985" s="12">
        <v>41166</v>
      </c>
      <c r="B1985" s="14">
        <v>22</v>
      </c>
      <c r="C1985" t="s">
        <v>55</v>
      </c>
      <c r="D1985" t="s">
        <v>58</v>
      </c>
      <c r="E1985" t="str">
        <f t="shared" si="30"/>
        <v>4116622Average Per Device100% Cycling</v>
      </c>
      <c r="F1985">
        <v>2.0847899999999999</v>
      </c>
      <c r="G1985">
        <v>1.947729</v>
      </c>
      <c r="H1985">
        <v>1.674901</v>
      </c>
      <c r="I1985">
        <v>78.683809999999994</v>
      </c>
      <c r="J1985">
        <v>-0.32582149999999999</v>
      </c>
      <c r="K1985">
        <v>-0.21429989999999999</v>
      </c>
      <c r="L1985" s="1">
        <v>-0.1370604</v>
      </c>
      <c r="M1985" s="1">
        <v>-5.9820900000000003E-2</v>
      </c>
      <c r="N1985">
        <v>5.1700700000000002E-2</v>
      </c>
      <c r="O1985">
        <v>-0.59865020000000002</v>
      </c>
      <c r="P1985">
        <v>-0.48712860000000002</v>
      </c>
      <c r="Q1985">
        <v>-0.40988910000000001</v>
      </c>
      <c r="R1985">
        <v>-0.33264959999999999</v>
      </c>
      <c r="S1985">
        <v>-0.22112799999999999</v>
      </c>
    </row>
    <row r="1986" spans="1:19">
      <c r="A1986" s="12">
        <v>41166</v>
      </c>
      <c r="B1986" s="14">
        <v>22</v>
      </c>
      <c r="C1986" t="s">
        <v>55</v>
      </c>
      <c r="D1986" t="s">
        <v>57</v>
      </c>
      <c r="E1986" t="str">
        <f t="shared" si="30"/>
        <v>4116622Average Per Device50% Cycling</v>
      </c>
      <c r="F1986">
        <v>2.351159</v>
      </c>
      <c r="G1986">
        <v>2.1926299999999999</v>
      </c>
      <c r="H1986">
        <v>2.2777639999999999</v>
      </c>
      <c r="I1986">
        <v>78.885949999999994</v>
      </c>
      <c r="J1986">
        <v>-0.35263889999999998</v>
      </c>
      <c r="K1986">
        <v>-0.2379571</v>
      </c>
      <c r="L1986" s="1">
        <v>-0.1585288</v>
      </c>
      <c r="M1986" s="1">
        <v>-7.9100500000000004E-2</v>
      </c>
      <c r="N1986">
        <v>3.5581300000000003E-2</v>
      </c>
      <c r="O1986">
        <v>-0.2675051</v>
      </c>
      <c r="P1986">
        <v>-0.1528233</v>
      </c>
      <c r="Q1986">
        <v>-7.3395000000000002E-2</v>
      </c>
      <c r="R1986">
        <v>6.0333000000000001E-3</v>
      </c>
      <c r="S1986">
        <v>0.12071510000000001</v>
      </c>
    </row>
    <row r="1987" spans="1:19">
      <c r="A1987" s="12">
        <v>41166</v>
      </c>
      <c r="B1987" s="14">
        <v>22</v>
      </c>
      <c r="C1987" t="s">
        <v>55</v>
      </c>
      <c r="D1987" t="s">
        <v>52</v>
      </c>
      <c r="E1987" t="str">
        <f t="shared" ref="E1987:E2050" si="31">CONCATENATE(A1987,B1987,C1987,D1987)</f>
        <v>4116622Average Per DeviceAll</v>
      </c>
      <c r="F1987">
        <v>2.2099829999999998</v>
      </c>
      <c r="G1987">
        <v>2.0628329999999999</v>
      </c>
      <c r="H1987">
        <v>1.9582459999999999</v>
      </c>
      <c r="I1987">
        <v>78.778819999999996</v>
      </c>
      <c r="J1987">
        <v>-0.3384257</v>
      </c>
      <c r="K1987">
        <v>-0.2254188</v>
      </c>
      <c r="L1987" s="1">
        <v>-0.14715059999999999</v>
      </c>
      <c r="M1987" s="1">
        <v>-6.8882299999999994E-2</v>
      </c>
      <c r="N1987">
        <v>4.41246E-2</v>
      </c>
      <c r="O1987">
        <v>-0.44301200000000002</v>
      </c>
      <c r="P1987">
        <v>-0.3300051</v>
      </c>
      <c r="Q1987">
        <v>-0.25173689999999999</v>
      </c>
      <c r="R1987">
        <v>-0.1734686</v>
      </c>
      <c r="S1987">
        <v>-6.04617E-2</v>
      </c>
    </row>
    <row r="1988" spans="1:19">
      <c r="A1988" s="12">
        <v>41166</v>
      </c>
      <c r="B1988" s="14">
        <v>22</v>
      </c>
      <c r="C1988" t="s">
        <v>54</v>
      </c>
      <c r="D1988" t="s">
        <v>58</v>
      </c>
      <c r="E1988" t="str">
        <f t="shared" si="31"/>
        <v>4116622Average Per Premise100% Cycling</v>
      </c>
      <c r="F1988">
        <v>2.4677530000000001</v>
      </c>
      <c r="G1988">
        <v>2.3055159999999999</v>
      </c>
      <c r="H1988">
        <v>1.9825699999999999</v>
      </c>
      <c r="I1988">
        <v>78.683809999999994</v>
      </c>
      <c r="J1988">
        <v>-0.3509988</v>
      </c>
      <c r="K1988">
        <v>-0.2394772</v>
      </c>
      <c r="L1988" s="1">
        <v>-0.16223760000000001</v>
      </c>
      <c r="M1988" s="1">
        <v>-8.4998099999999993E-2</v>
      </c>
      <c r="N1988">
        <v>2.6523499999999998E-2</v>
      </c>
      <c r="O1988">
        <v>-0.67394449999999995</v>
      </c>
      <c r="P1988">
        <v>-0.56242289999999995</v>
      </c>
      <c r="Q1988">
        <v>-0.48518339999999999</v>
      </c>
      <c r="R1988">
        <v>-0.40794380000000002</v>
      </c>
      <c r="S1988">
        <v>-0.29642220000000002</v>
      </c>
    </row>
    <row r="1989" spans="1:19">
      <c r="A1989" s="12">
        <v>41166</v>
      </c>
      <c r="B1989" s="14">
        <v>22</v>
      </c>
      <c r="C1989" t="s">
        <v>54</v>
      </c>
      <c r="D1989" t="s">
        <v>57</v>
      </c>
      <c r="E1989" t="str">
        <f t="shared" si="31"/>
        <v>4116622Average Per Premise50% Cycling</v>
      </c>
      <c r="F1989">
        <v>2.7385259999999998</v>
      </c>
      <c r="G1989">
        <v>2.5538789999999998</v>
      </c>
      <c r="H1989">
        <v>2.6530390000000001</v>
      </c>
      <c r="I1989">
        <v>78.885949999999994</v>
      </c>
      <c r="J1989">
        <v>-0.37875720000000002</v>
      </c>
      <c r="K1989">
        <v>-0.26407540000000002</v>
      </c>
      <c r="L1989" s="1">
        <v>-0.18464710000000001</v>
      </c>
      <c r="M1989" s="1">
        <v>-0.1052188</v>
      </c>
      <c r="N1989">
        <v>9.4629999999999992E-3</v>
      </c>
      <c r="O1989">
        <v>-0.27959729999999999</v>
      </c>
      <c r="P1989">
        <v>-0.16491539999999999</v>
      </c>
      <c r="Q1989">
        <v>-8.5487099999999996E-2</v>
      </c>
      <c r="R1989">
        <v>-6.0587999999999996E-3</v>
      </c>
      <c r="S1989">
        <v>0.108623</v>
      </c>
    </row>
    <row r="1990" spans="1:19">
      <c r="A1990" s="12">
        <v>41166</v>
      </c>
      <c r="B1990" s="14">
        <v>22</v>
      </c>
      <c r="C1990" t="s">
        <v>54</v>
      </c>
      <c r="D1990" t="s">
        <v>52</v>
      </c>
      <c r="E1990" t="str">
        <f t="shared" si="31"/>
        <v>4116622Average Per PremiseAll</v>
      </c>
      <c r="F1990">
        <v>2.5950160000000002</v>
      </c>
      <c r="G1990">
        <v>2.4222459999999999</v>
      </c>
      <c r="H1990">
        <v>2.2976899999999998</v>
      </c>
      <c r="I1990">
        <v>78.778819999999996</v>
      </c>
      <c r="J1990">
        <v>-0.36404520000000001</v>
      </c>
      <c r="K1990">
        <v>-0.25103829999999999</v>
      </c>
      <c r="L1990" s="1">
        <v>-0.17277010000000001</v>
      </c>
      <c r="M1990" s="1">
        <v>-9.4501799999999997E-2</v>
      </c>
      <c r="N1990">
        <v>1.85051E-2</v>
      </c>
      <c r="O1990">
        <v>-0.48860130000000002</v>
      </c>
      <c r="P1990">
        <v>-0.37559439999999999</v>
      </c>
      <c r="Q1990">
        <v>-0.29732609999999998</v>
      </c>
      <c r="R1990">
        <v>-0.2190579</v>
      </c>
      <c r="S1990">
        <v>-0.10605100000000001</v>
      </c>
    </row>
    <row r="1991" spans="1:19">
      <c r="A1991" s="12">
        <v>41166</v>
      </c>
      <c r="B1991" s="14">
        <v>22</v>
      </c>
      <c r="C1991" t="s">
        <v>56</v>
      </c>
      <c r="D1991" t="s">
        <v>58</v>
      </c>
      <c r="E1991" t="str">
        <f t="shared" si="31"/>
        <v>4116622Average Per Ton100% Cycling</v>
      </c>
      <c r="F1991">
        <v>0.57651220000000003</v>
      </c>
      <c r="G1991">
        <v>0.53861049999999999</v>
      </c>
      <c r="H1991">
        <v>0.46316449999999998</v>
      </c>
      <c r="I1991">
        <v>78.683809999999994</v>
      </c>
      <c r="J1991">
        <v>-0.2266628</v>
      </c>
      <c r="K1991">
        <v>-0.1151412</v>
      </c>
      <c r="L1991" s="1">
        <v>-3.7901700000000003E-2</v>
      </c>
      <c r="M1991" s="1">
        <v>3.9337799999999999E-2</v>
      </c>
      <c r="N1991">
        <v>0.1508594</v>
      </c>
      <c r="O1991">
        <v>-0.30210890000000001</v>
      </c>
      <c r="P1991">
        <v>-0.19058720000000001</v>
      </c>
      <c r="Q1991">
        <v>-0.1133477</v>
      </c>
      <c r="R1991">
        <v>-3.61082E-2</v>
      </c>
      <c r="S1991">
        <v>7.5413400000000005E-2</v>
      </c>
    </row>
    <row r="1992" spans="1:19">
      <c r="A1992" s="12">
        <v>41166</v>
      </c>
      <c r="B1992" s="14">
        <v>22</v>
      </c>
      <c r="C1992" t="s">
        <v>56</v>
      </c>
      <c r="D1992" t="s">
        <v>57</v>
      </c>
      <c r="E1992" t="str">
        <f t="shared" si="31"/>
        <v>4116622Average Per Ton50% Cycling</v>
      </c>
      <c r="F1992">
        <v>0.67736350000000001</v>
      </c>
      <c r="G1992">
        <v>0.63169169999999997</v>
      </c>
      <c r="H1992">
        <v>0.65621850000000004</v>
      </c>
      <c r="I1992">
        <v>78.885949999999994</v>
      </c>
      <c r="J1992">
        <v>-0.23978189999999999</v>
      </c>
      <c r="K1992">
        <v>-0.12509999999999999</v>
      </c>
      <c r="L1992" s="1">
        <v>-4.5671799999999999E-2</v>
      </c>
      <c r="M1992" s="1">
        <v>3.3756500000000002E-2</v>
      </c>
      <c r="N1992">
        <v>0.1484383</v>
      </c>
      <c r="O1992">
        <v>-0.215255</v>
      </c>
      <c r="P1992">
        <v>-0.1005732</v>
      </c>
      <c r="Q1992">
        <v>-2.1144900000000001E-2</v>
      </c>
      <c r="R1992">
        <v>5.8283399999999999E-2</v>
      </c>
      <c r="S1992">
        <v>0.17296520000000001</v>
      </c>
    </row>
    <row r="1993" spans="1:19">
      <c r="A1993" s="12">
        <v>41166</v>
      </c>
      <c r="B1993" s="14">
        <v>22</v>
      </c>
      <c r="C1993" t="s">
        <v>56</v>
      </c>
      <c r="D1993" t="s">
        <v>52</v>
      </c>
      <c r="E1993" t="str">
        <f t="shared" si="31"/>
        <v>4116622Average Per TonAll</v>
      </c>
      <c r="F1993">
        <v>0.62391229999999998</v>
      </c>
      <c r="G1993">
        <v>0.58235870000000001</v>
      </c>
      <c r="H1993">
        <v>0.5538999</v>
      </c>
      <c r="I1993">
        <v>78.778819999999996</v>
      </c>
      <c r="J1993">
        <v>-0.2328288</v>
      </c>
      <c r="K1993">
        <v>-0.1198219</v>
      </c>
      <c r="L1993" s="1">
        <v>-4.1553600000000003E-2</v>
      </c>
      <c r="M1993" s="1">
        <v>3.67146E-2</v>
      </c>
      <c r="N1993">
        <v>0.14972150000000001</v>
      </c>
      <c r="O1993">
        <v>-0.26128760000000001</v>
      </c>
      <c r="P1993">
        <v>-0.14828069999999999</v>
      </c>
      <c r="Q1993">
        <v>-7.0012400000000002E-2</v>
      </c>
      <c r="R1993">
        <v>8.2558000000000006E-3</v>
      </c>
      <c r="S1993">
        <v>0.1212627</v>
      </c>
    </row>
    <row r="1994" spans="1:19">
      <c r="A1994" s="12">
        <v>41166</v>
      </c>
      <c r="B1994" s="14">
        <v>23</v>
      </c>
      <c r="C1994" t="s">
        <v>63</v>
      </c>
      <c r="D1994" t="s">
        <v>58</v>
      </c>
      <c r="E1994" t="str">
        <f t="shared" si="31"/>
        <v>4116623Aggregate100% Cycling</v>
      </c>
      <c r="F1994">
        <v>25.599519999999998</v>
      </c>
      <c r="G1994">
        <v>23.44698</v>
      </c>
      <c r="H1994">
        <v>20.16264</v>
      </c>
      <c r="I1994">
        <v>78.134690000000006</v>
      </c>
      <c r="J1994">
        <v>-4.237908</v>
      </c>
      <c r="K1994">
        <v>-3.0058579999999999</v>
      </c>
      <c r="L1994" s="1">
        <v>-2.1525449999999999</v>
      </c>
      <c r="M1994" s="1">
        <v>-1.299231</v>
      </c>
      <c r="N1994">
        <v>-6.7182099999999995E-2</v>
      </c>
      <c r="O1994">
        <v>-7.5222499999999997</v>
      </c>
      <c r="P1994">
        <v>-6.2902009999999997</v>
      </c>
      <c r="Q1994">
        <v>-5.4368869999999996</v>
      </c>
      <c r="R1994">
        <v>-4.5835730000000003</v>
      </c>
      <c r="S1994">
        <v>-3.3515239999999999</v>
      </c>
    </row>
    <row r="1995" spans="1:19">
      <c r="A1995" s="12">
        <v>41166</v>
      </c>
      <c r="B1995" s="14">
        <v>23</v>
      </c>
      <c r="C1995" t="s">
        <v>63</v>
      </c>
      <c r="D1995" t="s">
        <v>57</v>
      </c>
      <c r="E1995" t="str">
        <f t="shared" si="31"/>
        <v>4116623Aggregate50% Cycling</v>
      </c>
      <c r="F1995">
        <v>24.347200000000001</v>
      </c>
      <c r="G1995">
        <v>21.839919999999999</v>
      </c>
      <c r="H1995">
        <v>22.687909999999999</v>
      </c>
      <c r="I1995">
        <v>78.301349999999999</v>
      </c>
      <c r="J1995">
        <v>-4.3775979999999999</v>
      </c>
      <c r="K1995">
        <v>-3.2725960000000001</v>
      </c>
      <c r="L1995" s="1">
        <v>-2.5072739999999998</v>
      </c>
      <c r="M1995" s="1">
        <v>-1.7419530000000001</v>
      </c>
      <c r="N1995">
        <v>-0.63695089999999999</v>
      </c>
      <c r="O1995">
        <v>-3.529617</v>
      </c>
      <c r="P1995">
        <v>-2.424614</v>
      </c>
      <c r="Q1995">
        <v>-1.6592929999999999</v>
      </c>
      <c r="R1995">
        <v>-0.89397159999999998</v>
      </c>
      <c r="S1995">
        <v>0.21103069999999999</v>
      </c>
    </row>
    <row r="1996" spans="1:19">
      <c r="A1996" s="12">
        <v>41166</v>
      </c>
      <c r="B1996" s="14">
        <v>23</v>
      </c>
      <c r="C1996" t="s">
        <v>63</v>
      </c>
      <c r="D1996" t="s">
        <v>52</v>
      </c>
      <c r="E1996" t="str">
        <f t="shared" si="31"/>
        <v>4116623AggregateAll</v>
      </c>
      <c r="F1996">
        <v>49.965409999999999</v>
      </c>
      <c r="G1996">
        <v>45.299790000000002</v>
      </c>
      <c r="H1996">
        <v>42.897539999999999</v>
      </c>
      <c r="I1996">
        <v>78.21302</v>
      </c>
      <c r="J1996">
        <v>-8.6217889999999997</v>
      </c>
      <c r="K1996">
        <v>-6.2844519999999999</v>
      </c>
      <c r="L1996" s="1">
        <v>-4.6656190000000004</v>
      </c>
      <c r="M1996" s="1">
        <v>-3.0467870000000001</v>
      </c>
      <c r="N1996">
        <v>-0.70944989999999997</v>
      </c>
      <c r="O1996">
        <v>-11.024039999999999</v>
      </c>
      <c r="P1996">
        <v>-8.6867000000000001</v>
      </c>
      <c r="Q1996">
        <v>-7.0678669999999997</v>
      </c>
      <c r="R1996">
        <v>-5.4490350000000003</v>
      </c>
      <c r="S1996">
        <v>-3.1116980000000001</v>
      </c>
    </row>
    <row r="1997" spans="1:19">
      <c r="A1997" s="12">
        <v>41166</v>
      </c>
      <c r="B1997" s="14">
        <v>23</v>
      </c>
      <c r="C1997" t="s">
        <v>55</v>
      </c>
      <c r="D1997" t="s">
        <v>58</v>
      </c>
      <c r="E1997" t="str">
        <f t="shared" si="31"/>
        <v>4116623Average Per Device100% Cycling</v>
      </c>
      <c r="F1997">
        <v>1.7654540000000001</v>
      </c>
      <c r="G1997">
        <v>1.617005</v>
      </c>
      <c r="H1997">
        <v>1.3905019999999999</v>
      </c>
      <c r="I1997">
        <v>78.134690000000006</v>
      </c>
      <c r="J1997">
        <v>-0.31868249999999998</v>
      </c>
      <c r="K1997">
        <v>-0.2181071</v>
      </c>
      <c r="L1997" s="1">
        <v>-0.14844879999999999</v>
      </c>
      <c r="M1997" s="1">
        <v>-7.8790600000000002E-2</v>
      </c>
      <c r="N1997">
        <v>2.1784899999999999E-2</v>
      </c>
      <c r="O1997">
        <v>-0.54518500000000003</v>
      </c>
      <c r="P1997">
        <v>-0.44460949999999999</v>
      </c>
      <c r="Q1997">
        <v>-0.37495119999999998</v>
      </c>
      <c r="R1997">
        <v>-0.30529299999999998</v>
      </c>
      <c r="S1997">
        <v>-0.2047175</v>
      </c>
    </row>
    <row r="1998" spans="1:19">
      <c r="A1998" s="12">
        <v>41166</v>
      </c>
      <c r="B1998" s="14">
        <v>23</v>
      </c>
      <c r="C1998" t="s">
        <v>55</v>
      </c>
      <c r="D1998" t="s">
        <v>57</v>
      </c>
      <c r="E1998" t="str">
        <f t="shared" si="31"/>
        <v>4116623Average Per Device50% Cycling</v>
      </c>
      <c r="F1998">
        <v>1.9576009999999999</v>
      </c>
      <c r="G1998">
        <v>1.7560070000000001</v>
      </c>
      <c r="H1998">
        <v>1.8241879999999999</v>
      </c>
      <c r="I1998">
        <v>78.301349999999999</v>
      </c>
      <c r="J1998">
        <v>-0.37675049999999999</v>
      </c>
      <c r="K1998">
        <v>-0.27326650000000002</v>
      </c>
      <c r="L1998" s="1">
        <v>-0.20159379999999999</v>
      </c>
      <c r="M1998" s="1">
        <v>-0.12992100000000001</v>
      </c>
      <c r="N1998">
        <v>-2.6436999999999999E-2</v>
      </c>
      <c r="O1998">
        <v>-0.3085697</v>
      </c>
      <c r="P1998">
        <v>-0.20508570000000001</v>
      </c>
      <c r="Q1998">
        <v>-0.133413</v>
      </c>
      <c r="R1998">
        <v>-6.1740200000000002E-2</v>
      </c>
      <c r="S1998">
        <v>4.1743799999999998E-2</v>
      </c>
    </row>
    <row r="1999" spans="1:19">
      <c r="A1999" s="12">
        <v>41166</v>
      </c>
      <c r="B1999" s="14">
        <v>23</v>
      </c>
      <c r="C1999" t="s">
        <v>55</v>
      </c>
      <c r="D1999" t="s">
        <v>52</v>
      </c>
      <c r="E1999" t="str">
        <f t="shared" si="31"/>
        <v>4116623Average Per DeviceAll</v>
      </c>
      <c r="F1999">
        <v>1.8557630000000001</v>
      </c>
      <c r="G1999">
        <v>1.6823360000000001</v>
      </c>
      <c r="H1999">
        <v>1.5943350000000001</v>
      </c>
      <c r="I1999">
        <v>78.21302</v>
      </c>
      <c r="J1999">
        <v>-0.34597450000000002</v>
      </c>
      <c r="K1999">
        <v>-0.244032</v>
      </c>
      <c r="L1999" s="1">
        <v>-0.17342689999999999</v>
      </c>
      <c r="M1999" s="1">
        <v>-0.10282189999999999</v>
      </c>
      <c r="N1999">
        <v>-8.7940000000000002E-4</v>
      </c>
      <c r="O1999">
        <v>-0.43397580000000002</v>
      </c>
      <c r="P1999">
        <v>-0.33203329999999998</v>
      </c>
      <c r="Q1999">
        <v>-0.2614283</v>
      </c>
      <c r="R1999">
        <v>-0.1908232</v>
      </c>
      <c r="S1999">
        <v>-8.8880700000000007E-2</v>
      </c>
    </row>
    <row r="2000" spans="1:19">
      <c r="A2000" s="12">
        <v>41166</v>
      </c>
      <c r="B2000" s="14">
        <v>23</v>
      </c>
      <c r="C2000" t="s">
        <v>54</v>
      </c>
      <c r="D2000" t="s">
        <v>58</v>
      </c>
      <c r="E2000" t="str">
        <f t="shared" si="31"/>
        <v>4116623Average Per Premise100% Cycling</v>
      </c>
      <c r="F2000">
        <v>2.0897570000000001</v>
      </c>
      <c r="G2000">
        <v>1.914039</v>
      </c>
      <c r="H2000">
        <v>1.645929</v>
      </c>
      <c r="I2000">
        <v>78.134690000000006</v>
      </c>
      <c r="J2000">
        <v>-0.34595160000000003</v>
      </c>
      <c r="K2000">
        <v>-0.24537619999999999</v>
      </c>
      <c r="L2000" s="1">
        <v>-0.17571790000000001</v>
      </c>
      <c r="M2000" s="1">
        <v>-0.10605970000000001</v>
      </c>
      <c r="N2000">
        <v>-5.4841999999999998E-3</v>
      </c>
      <c r="O2000">
        <v>-0.61406119999999997</v>
      </c>
      <c r="P2000">
        <v>-0.51348579999999999</v>
      </c>
      <c r="Q2000">
        <v>-0.44382749999999999</v>
      </c>
      <c r="R2000">
        <v>-0.37416929999999998</v>
      </c>
      <c r="S2000">
        <v>-0.2735938</v>
      </c>
    </row>
    <row r="2001" spans="1:19">
      <c r="A2001" s="12">
        <v>41166</v>
      </c>
      <c r="B2001" s="14">
        <v>23</v>
      </c>
      <c r="C2001" t="s">
        <v>54</v>
      </c>
      <c r="D2001" t="s">
        <v>57</v>
      </c>
      <c r="E2001" t="str">
        <f t="shared" si="31"/>
        <v>4116623Average Per Premise50% Cycling</v>
      </c>
      <c r="F2001">
        <v>2.2801269999999998</v>
      </c>
      <c r="G2001">
        <v>2.0453199999999998</v>
      </c>
      <c r="H2001">
        <v>2.1247340000000001</v>
      </c>
      <c r="I2001">
        <v>78.301349999999999</v>
      </c>
      <c r="J2001">
        <v>-0.4099642</v>
      </c>
      <c r="K2001">
        <v>-0.30648019999999998</v>
      </c>
      <c r="L2001" s="1">
        <v>-0.2348075</v>
      </c>
      <c r="M2001" s="1">
        <v>-0.1631348</v>
      </c>
      <c r="N2001">
        <v>-5.9650799999999997E-2</v>
      </c>
      <c r="O2001">
        <v>-0.33055030000000002</v>
      </c>
      <c r="P2001">
        <v>-0.2270663</v>
      </c>
      <c r="Q2001">
        <v>-0.15539359999999999</v>
      </c>
      <c r="R2001">
        <v>-8.3720900000000001E-2</v>
      </c>
      <c r="S2001">
        <v>1.9763099999999999E-2</v>
      </c>
    </row>
    <row r="2002" spans="1:19">
      <c r="A2002" s="12">
        <v>41166</v>
      </c>
      <c r="B2002" s="14">
        <v>23</v>
      </c>
      <c r="C2002" t="s">
        <v>54</v>
      </c>
      <c r="D2002" t="s">
        <v>52</v>
      </c>
      <c r="E2002" t="str">
        <f t="shared" si="31"/>
        <v>4116623Average Per PremiseAll</v>
      </c>
      <c r="F2002">
        <v>2.1792310000000001</v>
      </c>
      <c r="G2002">
        <v>1.975741</v>
      </c>
      <c r="H2002">
        <v>1.870967</v>
      </c>
      <c r="I2002">
        <v>78.21302</v>
      </c>
      <c r="J2002">
        <v>-0.37603760000000003</v>
      </c>
      <c r="K2002">
        <v>-0.27409509999999998</v>
      </c>
      <c r="L2002" s="1">
        <v>-0.20349</v>
      </c>
      <c r="M2002" s="1">
        <v>-0.132885</v>
      </c>
      <c r="N2002">
        <v>-3.0942500000000001E-2</v>
      </c>
      <c r="O2002">
        <v>-0.48081109999999999</v>
      </c>
      <c r="P2002">
        <v>-0.3788686</v>
      </c>
      <c r="Q2002">
        <v>-0.30826360000000003</v>
      </c>
      <c r="R2002">
        <v>-0.23765849999999999</v>
      </c>
      <c r="S2002">
        <v>-0.135716</v>
      </c>
    </row>
    <row r="2003" spans="1:19">
      <c r="A2003" s="12">
        <v>41166</v>
      </c>
      <c r="B2003" s="14">
        <v>23</v>
      </c>
      <c r="C2003" t="s">
        <v>56</v>
      </c>
      <c r="D2003" t="s">
        <v>58</v>
      </c>
      <c r="E2003" t="str">
        <f t="shared" si="31"/>
        <v>4116623Average Per Ton100% Cycling</v>
      </c>
      <c r="F2003">
        <v>0.48820540000000001</v>
      </c>
      <c r="G2003">
        <v>0.44715450000000001</v>
      </c>
      <c r="H2003">
        <v>0.38451920000000001</v>
      </c>
      <c r="I2003">
        <v>78.134690000000006</v>
      </c>
      <c r="J2003">
        <v>-0.21128459999999999</v>
      </c>
      <c r="K2003">
        <v>-0.11070919999999999</v>
      </c>
      <c r="L2003" s="1">
        <v>-4.1050900000000001E-2</v>
      </c>
      <c r="M2003" s="1">
        <v>2.8607299999999999E-2</v>
      </c>
      <c r="N2003">
        <v>0.12918279999999999</v>
      </c>
      <c r="O2003">
        <v>-0.27391989999999999</v>
      </c>
      <c r="P2003">
        <v>-0.17334450000000001</v>
      </c>
      <c r="Q2003">
        <v>-0.10368620000000001</v>
      </c>
      <c r="R2003">
        <v>-3.4028000000000003E-2</v>
      </c>
      <c r="S2003">
        <v>6.6547499999999996E-2</v>
      </c>
    </row>
    <row r="2004" spans="1:19">
      <c r="A2004" s="12">
        <v>41166</v>
      </c>
      <c r="B2004" s="14">
        <v>23</v>
      </c>
      <c r="C2004" t="s">
        <v>56</v>
      </c>
      <c r="D2004" t="s">
        <v>57</v>
      </c>
      <c r="E2004" t="str">
        <f t="shared" si="31"/>
        <v>4116623Average Per Ton50% Cycling</v>
      </c>
      <c r="F2004">
        <v>0.56398029999999999</v>
      </c>
      <c r="G2004">
        <v>0.50590159999999995</v>
      </c>
      <c r="H2004">
        <v>0.52554429999999996</v>
      </c>
      <c r="I2004">
        <v>78.301349999999999</v>
      </c>
      <c r="J2004">
        <v>-0.23323540000000001</v>
      </c>
      <c r="K2004">
        <v>-0.12975139999999999</v>
      </c>
      <c r="L2004" s="1">
        <v>-5.8078699999999997E-2</v>
      </c>
      <c r="M2004" s="1">
        <v>1.3594E-2</v>
      </c>
      <c r="N2004">
        <v>0.117078</v>
      </c>
      <c r="O2004">
        <v>-0.2135927</v>
      </c>
      <c r="P2004">
        <v>-0.1101087</v>
      </c>
      <c r="Q2004">
        <v>-3.8435999999999998E-2</v>
      </c>
      <c r="R2004">
        <v>3.3236700000000001E-2</v>
      </c>
      <c r="S2004">
        <v>0.1367207</v>
      </c>
    </row>
    <row r="2005" spans="1:19">
      <c r="A2005" s="12">
        <v>41166</v>
      </c>
      <c r="B2005" s="14">
        <v>23</v>
      </c>
      <c r="C2005" t="s">
        <v>56</v>
      </c>
      <c r="D2005" t="s">
        <v>52</v>
      </c>
      <c r="E2005" t="str">
        <f t="shared" si="31"/>
        <v>4116623Average Per TonAll</v>
      </c>
      <c r="F2005">
        <v>0.52381960000000005</v>
      </c>
      <c r="G2005">
        <v>0.47476560000000001</v>
      </c>
      <c r="H2005">
        <v>0.45080100000000001</v>
      </c>
      <c r="I2005">
        <v>78.21302</v>
      </c>
      <c r="J2005">
        <v>-0.22160150000000001</v>
      </c>
      <c r="K2005">
        <v>-0.119659</v>
      </c>
      <c r="L2005" s="1">
        <v>-4.9054E-2</v>
      </c>
      <c r="M2005" s="1">
        <v>2.15511E-2</v>
      </c>
      <c r="N2005">
        <v>0.12349350000000001</v>
      </c>
      <c r="O2005">
        <v>-0.24556610000000001</v>
      </c>
      <c r="P2005">
        <v>-0.14362369999999999</v>
      </c>
      <c r="Q2005">
        <v>-7.3018600000000003E-2</v>
      </c>
      <c r="R2005">
        <v>-2.4136000000000001E-3</v>
      </c>
      <c r="S2005">
        <v>9.9528900000000003E-2</v>
      </c>
    </row>
    <row r="2006" spans="1:19">
      <c r="A2006" s="12">
        <v>41166</v>
      </c>
      <c r="B2006" s="14">
        <v>24</v>
      </c>
      <c r="C2006" t="s">
        <v>63</v>
      </c>
      <c r="D2006" t="s">
        <v>58</v>
      </c>
      <c r="E2006" t="str">
        <f t="shared" si="31"/>
        <v>4116624Aggregate100% Cycling</v>
      </c>
      <c r="F2006">
        <v>20.412690000000001</v>
      </c>
      <c r="G2006">
        <v>17.81636</v>
      </c>
      <c r="H2006">
        <v>15.320729999999999</v>
      </c>
      <c r="I2006">
        <v>77.149829999999994</v>
      </c>
      <c r="J2006">
        <v>-4.3529540000000004</v>
      </c>
      <c r="K2006">
        <v>-3.3151259999999998</v>
      </c>
      <c r="L2006" s="1">
        <v>-2.59633</v>
      </c>
      <c r="M2006" s="1">
        <v>-1.8775329999999999</v>
      </c>
      <c r="N2006">
        <v>-0.8397057</v>
      </c>
      <c r="O2006">
        <v>-6.8485860000000001</v>
      </c>
      <c r="P2006">
        <v>-5.810759</v>
      </c>
      <c r="Q2006">
        <v>-5.0919619999999997</v>
      </c>
      <c r="R2006">
        <v>-4.3731660000000003</v>
      </c>
      <c r="S2006">
        <v>-3.3353380000000001</v>
      </c>
    </row>
    <row r="2007" spans="1:19">
      <c r="A2007" s="12">
        <v>41166</v>
      </c>
      <c r="B2007" s="14">
        <v>24</v>
      </c>
      <c r="C2007" t="s">
        <v>63</v>
      </c>
      <c r="D2007" t="s">
        <v>57</v>
      </c>
      <c r="E2007" t="str">
        <f t="shared" si="31"/>
        <v>4116624Aggregate50% Cycling</v>
      </c>
      <c r="F2007">
        <v>18.513280000000002</v>
      </c>
      <c r="G2007">
        <v>17.141559999999998</v>
      </c>
      <c r="H2007">
        <v>17.807110000000002</v>
      </c>
      <c r="I2007">
        <v>76.97166</v>
      </c>
      <c r="J2007">
        <v>-2.9591799999999999</v>
      </c>
      <c r="K2007">
        <v>-2.0212949999999998</v>
      </c>
      <c r="L2007" s="1">
        <v>-1.3717189999999999</v>
      </c>
      <c r="M2007" s="1">
        <v>-0.72214330000000004</v>
      </c>
      <c r="N2007">
        <v>0.2157415</v>
      </c>
      <c r="O2007">
        <v>-2.293622</v>
      </c>
      <c r="P2007">
        <v>-1.355737</v>
      </c>
      <c r="Q2007">
        <v>-0.70616080000000003</v>
      </c>
      <c r="R2007">
        <v>-5.6584700000000002E-2</v>
      </c>
      <c r="S2007">
        <v>0.88129999999999997</v>
      </c>
    </row>
    <row r="2008" spans="1:19">
      <c r="A2008" s="12">
        <v>41166</v>
      </c>
      <c r="B2008" s="14">
        <v>24</v>
      </c>
      <c r="C2008" t="s">
        <v>63</v>
      </c>
      <c r="D2008" t="s">
        <v>52</v>
      </c>
      <c r="E2008" t="str">
        <f t="shared" si="31"/>
        <v>4116624AggregateAll</v>
      </c>
      <c r="F2008">
        <v>38.932589999999998</v>
      </c>
      <c r="G2008">
        <v>34.972729999999999</v>
      </c>
      <c r="H2008">
        <v>33.168779999999998</v>
      </c>
      <c r="I2008">
        <v>77.066090000000003</v>
      </c>
      <c r="J2008">
        <v>-7.3044570000000002</v>
      </c>
      <c r="K2008">
        <v>-5.3284390000000004</v>
      </c>
      <c r="L2008" s="1">
        <v>-3.959854</v>
      </c>
      <c r="M2008" s="1">
        <v>-2.5912709999999999</v>
      </c>
      <c r="N2008">
        <v>-0.61525240000000003</v>
      </c>
      <c r="O2008">
        <v>-9.1084150000000008</v>
      </c>
      <c r="P2008">
        <v>-7.1323970000000001</v>
      </c>
      <c r="Q2008">
        <v>-5.7638119999999997</v>
      </c>
      <c r="R2008">
        <v>-4.3952280000000004</v>
      </c>
      <c r="S2008">
        <v>-2.4192100000000001</v>
      </c>
    </row>
    <row r="2009" spans="1:19">
      <c r="A2009" s="12">
        <v>41166</v>
      </c>
      <c r="B2009" s="14">
        <v>24</v>
      </c>
      <c r="C2009" t="s">
        <v>55</v>
      </c>
      <c r="D2009" t="s">
        <v>58</v>
      </c>
      <c r="E2009" t="str">
        <f t="shared" si="31"/>
        <v>4116624Average Per Device100% Cycling</v>
      </c>
      <c r="F2009">
        <v>1.407748</v>
      </c>
      <c r="G2009">
        <v>1.228693</v>
      </c>
      <c r="H2009">
        <v>1.056584</v>
      </c>
      <c r="I2009">
        <v>77.149829999999994</v>
      </c>
      <c r="J2009">
        <v>-0.32245200000000002</v>
      </c>
      <c r="K2009">
        <v>-0.23773140000000001</v>
      </c>
      <c r="L2009" s="1">
        <v>-0.17905409999999999</v>
      </c>
      <c r="M2009" s="1">
        <v>-0.1203769</v>
      </c>
      <c r="N2009">
        <v>-3.5656300000000002E-2</v>
      </c>
      <c r="O2009">
        <v>-0.49456159999999999</v>
      </c>
      <c r="P2009">
        <v>-0.40984100000000001</v>
      </c>
      <c r="Q2009">
        <v>-0.35116370000000002</v>
      </c>
      <c r="R2009">
        <v>-0.29248649999999998</v>
      </c>
      <c r="S2009">
        <v>-0.2077659</v>
      </c>
    </row>
    <row r="2010" spans="1:19">
      <c r="A2010" s="12">
        <v>41166</v>
      </c>
      <c r="B2010" s="14">
        <v>24</v>
      </c>
      <c r="C2010" t="s">
        <v>55</v>
      </c>
      <c r="D2010" t="s">
        <v>57</v>
      </c>
      <c r="E2010" t="str">
        <f t="shared" si="31"/>
        <v>4116624Average Per Device50% Cycling</v>
      </c>
      <c r="F2010">
        <v>1.4885330000000001</v>
      </c>
      <c r="G2010">
        <v>1.378242</v>
      </c>
      <c r="H2010">
        <v>1.4317550000000001</v>
      </c>
      <c r="I2010">
        <v>76.97166</v>
      </c>
      <c r="J2010">
        <v>-0.25895750000000001</v>
      </c>
      <c r="K2010">
        <v>-0.1711241</v>
      </c>
      <c r="L2010" s="1">
        <v>-0.110291</v>
      </c>
      <c r="M2010" s="1">
        <v>-4.9457899999999999E-2</v>
      </c>
      <c r="N2010">
        <v>3.83755E-2</v>
      </c>
      <c r="O2010">
        <v>-0.2054443</v>
      </c>
      <c r="P2010">
        <v>-0.11761099999999999</v>
      </c>
      <c r="Q2010">
        <v>-5.6777800000000003E-2</v>
      </c>
      <c r="R2010">
        <v>4.0553000000000004E-3</v>
      </c>
      <c r="S2010">
        <v>9.1888700000000004E-2</v>
      </c>
    </row>
    <row r="2011" spans="1:19">
      <c r="A2011" s="12">
        <v>41166</v>
      </c>
      <c r="B2011" s="14">
        <v>24</v>
      </c>
      <c r="C2011" t="s">
        <v>55</v>
      </c>
      <c r="D2011" t="s">
        <v>52</v>
      </c>
      <c r="E2011" t="str">
        <f t="shared" si="31"/>
        <v>4116624Average Per DeviceAll</v>
      </c>
      <c r="F2011">
        <v>1.4457169999999999</v>
      </c>
      <c r="G2011">
        <v>1.2989809999999999</v>
      </c>
      <c r="H2011">
        <v>1.2329140000000001</v>
      </c>
      <c r="I2011">
        <v>77.066090000000003</v>
      </c>
      <c r="J2011">
        <v>-0.29260960000000003</v>
      </c>
      <c r="K2011">
        <v>-0.206426</v>
      </c>
      <c r="L2011" s="1">
        <v>-0.14673549999999999</v>
      </c>
      <c r="M2011" s="1">
        <v>-8.7044999999999997E-2</v>
      </c>
      <c r="N2011">
        <v>-8.6129999999999996E-4</v>
      </c>
      <c r="O2011">
        <v>-0.35867650000000001</v>
      </c>
      <c r="P2011">
        <v>-0.27249289999999998</v>
      </c>
      <c r="Q2011">
        <v>-0.2128024</v>
      </c>
      <c r="R2011">
        <v>-0.1531119</v>
      </c>
      <c r="S2011">
        <v>-6.6928199999999993E-2</v>
      </c>
    </row>
    <row r="2012" spans="1:19">
      <c r="A2012" s="12">
        <v>41166</v>
      </c>
      <c r="B2012" s="14">
        <v>24</v>
      </c>
      <c r="C2012" t="s">
        <v>54</v>
      </c>
      <c r="D2012" t="s">
        <v>58</v>
      </c>
      <c r="E2012" t="str">
        <f t="shared" si="31"/>
        <v>4116624Average Per Premise100% Cycling</v>
      </c>
      <c r="F2012">
        <v>1.666342</v>
      </c>
      <c r="G2012">
        <v>1.4543969999999999</v>
      </c>
      <c r="H2012">
        <v>1.250672</v>
      </c>
      <c r="I2012">
        <v>77.149829999999994</v>
      </c>
      <c r="J2012">
        <v>-0.35534320000000003</v>
      </c>
      <c r="K2012">
        <v>-0.27062259999999999</v>
      </c>
      <c r="L2012" s="1">
        <v>-0.2119453</v>
      </c>
      <c r="M2012" s="1">
        <v>-0.15326799999999999</v>
      </c>
      <c r="N2012">
        <v>-6.8547399999999994E-2</v>
      </c>
      <c r="O2012">
        <v>-0.55906829999999996</v>
      </c>
      <c r="P2012">
        <v>-0.47434769999999998</v>
      </c>
      <c r="Q2012">
        <v>-0.4156704</v>
      </c>
      <c r="R2012">
        <v>-0.35699310000000001</v>
      </c>
      <c r="S2012">
        <v>-0.27227249999999997</v>
      </c>
    </row>
    <row r="2013" spans="1:19">
      <c r="A2013" s="12">
        <v>41166</v>
      </c>
      <c r="B2013" s="14">
        <v>24</v>
      </c>
      <c r="C2013" t="s">
        <v>54</v>
      </c>
      <c r="D2013" t="s">
        <v>57</v>
      </c>
      <c r="E2013" t="str">
        <f t="shared" si="31"/>
        <v>4116624Average Per Premise50% Cycling</v>
      </c>
      <c r="F2013">
        <v>1.7337769999999999</v>
      </c>
      <c r="G2013">
        <v>1.605315</v>
      </c>
      <c r="H2013">
        <v>1.667645</v>
      </c>
      <c r="I2013">
        <v>76.97166</v>
      </c>
      <c r="J2013">
        <v>-0.27712870000000001</v>
      </c>
      <c r="K2013">
        <v>-0.1892953</v>
      </c>
      <c r="L2013" s="1">
        <v>-0.1284622</v>
      </c>
      <c r="M2013" s="1">
        <v>-6.7629099999999998E-2</v>
      </c>
      <c r="N2013">
        <v>2.0204300000000001E-2</v>
      </c>
      <c r="O2013">
        <v>-0.21479880000000001</v>
      </c>
      <c r="P2013">
        <v>-0.12696540000000001</v>
      </c>
      <c r="Q2013">
        <v>-6.6132300000000005E-2</v>
      </c>
      <c r="R2013">
        <v>-5.2991999999999996E-3</v>
      </c>
      <c r="S2013">
        <v>8.2534200000000002E-2</v>
      </c>
    </row>
    <row r="2014" spans="1:19">
      <c r="A2014" s="12">
        <v>41166</v>
      </c>
      <c r="B2014" s="14">
        <v>24</v>
      </c>
      <c r="C2014" t="s">
        <v>54</v>
      </c>
      <c r="D2014" t="s">
        <v>52</v>
      </c>
      <c r="E2014" t="str">
        <f t="shared" si="31"/>
        <v>4116624Average Per PremiseAll</v>
      </c>
      <c r="F2014">
        <v>1.698037</v>
      </c>
      <c r="G2014">
        <v>1.5253289999999999</v>
      </c>
      <c r="H2014">
        <v>1.4466490000000001</v>
      </c>
      <c r="I2014">
        <v>77.066090000000003</v>
      </c>
      <c r="J2014">
        <v>-0.31858239999999999</v>
      </c>
      <c r="K2014">
        <v>-0.23239870000000001</v>
      </c>
      <c r="L2014" s="1">
        <v>-0.17270820000000001</v>
      </c>
      <c r="M2014" s="1">
        <v>-0.1130177</v>
      </c>
      <c r="N2014">
        <v>-2.68341E-2</v>
      </c>
      <c r="O2014">
        <v>-0.39726159999999999</v>
      </c>
      <c r="P2014">
        <v>-0.31107800000000002</v>
      </c>
      <c r="Q2014">
        <v>-0.25138749999999999</v>
      </c>
      <c r="R2014">
        <v>-0.19169700000000001</v>
      </c>
      <c r="S2014">
        <v>-0.10551339999999999</v>
      </c>
    </row>
    <row r="2015" spans="1:19">
      <c r="A2015" s="12">
        <v>41166</v>
      </c>
      <c r="B2015" s="14">
        <v>24</v>
      </c>
      <c r="C2015" t="s">
        <v>56</v>
      </c>
      <c r="D2015" t="s">
        <v>58</v>
      </c>
      <c r="E2015" t="str">
        <f t="shared" si="31"/>
        <v>4116624Average Per Ton100% Cycling</v>
      </c>
      <c r="F2015">
        <v>0.38928800000000002</v>
      </c>
      <c r="G2015">
        <v>0.33977370000000001</v>
      </c>
      <c r="H2015">
        <v>0.29217979999999999</v>
      </c>
      <c r="I2015">
        <v>77.149829999999994</v>
      </c>
      <c r="J2015">
        <v>-0.19291220000000001</v>
      </c>
      <c r="K2015">
        <v>-0.1081915</v>
      </c>
      <c r="L2015" s="1">
        <v>-4.9514299999999997E-2</v>
      </c>
      <c r="M2015" s="1">
        <v>9.1629999999999993E-3</v>
      </c>
      <c r="N2015">
        <v>9.3883599999999998E-2</v>
      </c>
      <c r="O2015">
        <v>-0.2405061</v>
      </c>
      <c r="P2015">
        <v>-0.15578549999999999</v>
      </c>
      <c r="Q2015">
        <v>-9.7108200000000006E-2</v>
      </c>
      <c r="R2015">
        <v>-3.8431E-2</v>
      </c>
      <c r="S2015">
        <v>4.6289700000000003E-2</v>
      </c>
    </row>
    <row r="2016" spans="1:19">
      <c r="A2016" s="12">
        <v>41166</v>
      </c>
      <c r="B2016" s="14">
        <v>24</v>
      </c>
      <c r="C2016" t="s">
        <v>56</v>
      </c>
      <c r="D2016" t="s">
        <v>57</v>
      </c>
      <c r="E2016" t="str">
        <f t="shared" si="31"/>
        <v>4116624Average Per Ton50% Cycling</v>
      </c>
      <c r="F2016">
        <v>0.42884290000000003</v>
      </c>
      <c r="G2016">
        <v>0.39706829999999999</v>
      </c>
      <c r="H2016">
        <v>0.4124853</v>
      </c>
      <c r="I2016">
        <v>76.97166</v>
      </c>
      <c r="J2016">
        <v>-0.18044109999999999</v>
      </c>
      <c r="K2016">
        <v>-9.2607700000000001E-2</v>
      </c>
      <c r="L2016" s="1">
        <v>-3.17746E-2</v>
      </c>
      <c r="M2016" s="1">
        <v>2.9058500000000001E-2</v>
      </c>
      <c r="N2016">
        <v>0.11689190000000001</v>
      </c>
      <c r="O2016">
        <v>-0.16502410000000001</v>
      </c>
      <c r="P2016">
        <v>-7.7190700000000001E-2</v>
      </c>
      <c r="Q2016">
        <v>-1.63576E-2</v>
      </c>
      <c r="R2016">
        <v>4.4475599999999997E-2</v>
      </c>
      <c r="S2016">
        <v>0.13230890000000001</v>
      </c>
    </row>
    <row r="2017" spans="1:19">
      <c r="A2017" s="12">
        <v>41166</v>
      </c>
      <c r="B2017" s="14">
        <v>24</v>
      </c>
      <c r="C2017" t="s">
        <v>56</v>
      </c>
      <c r="D2017" t="s">
        <v>52</v>
      </c>
      <c r="E2017" t="str">
        <f t="shared" si="31"/>
        <v>4116624Average Per TonAll</v>
      </c>
      <c r="F2017">
        <v>0.40787879999999999</v>
      </c>
      <c r="G2017">
        <v>0.36670219999999998</v>
      </c>
      <c r="H2017">
        <v>0.34872340000000002</v>
      </c>
      <c r="I2017">
        <v>77.066090000000003</v>
      </c>
      <c r="J2017">
        <v>-0.18705079999999999</v>
      </c>
      <c r="K2017">
        <v>-0.1008672</v>
      </c>
      <c r="L2017" s="1">
        <v>-4.1176600000000001E-2</v>
      </c>
      <c r="M2017" s="1">
        <v>1.85139E-2</v>
      </c>
      <c r="N2017">
        <v>0.1046975</v>
      </c>
      <c r="O2017">
        <v>-0.2050295</v>
      </c>
      <c r="P2017">
        <v>-0.1188459</v>
      </c>
      <c r="Q2017">
        <v>-5.9155399999999997E-2</v>
      </c>
      <c r="R2017">
        <v>5.3510000000000005E-4</v>
      </c>
      <c r="S2017">
        <v>8.6718699999999996E-2</v>
      </c>
    </row>
    <row r="2018" spans="1:19">
      <c r="A2018" s="12" t="s">
        <v>24</v>
      </c>
      <c r="B2018" s="14">
        <v>1</v>
      </c>
      <c r="C2018" t="s">
        <v>63</v>
      </c>
      <c r="D2018" t="s">
        <v>58</v>
      </c>
      <c r="E2018" t="str">
        <f t="shared" si="31"/>
        <v>9/15/2012†*1Aggregate100% Cycling</v>
      </c>
      <c r="F2018">
        <v>6.4051600000000004</v>
      </c>
      <c r="G2018">
        <v>6.8272620000000002</v>
      </c>
      <c r="H2018">
        <v>7.2879240000000003</v>
      </c>
      <c r="I2018">
        <v>74.938370000000006</v>
      </c>
      <c r="J2018">
        <v>-0.51344029999999996</v>
      </c>
      <c r="K2018">
        <v>3.92857E-2</v>
      </c>
      <c r="L2018" s="1">
        <v>0.42210209999999998</v>
      </c>
      <c r="M2018" s="1">
        <v>0.80491849999999998</v>
      </c>
      <c r="N2018">
        <v>1.357645</v>
      </c>
      <c r="O2018">
        <v>-5.2777699999999997E-2</v>
      </c>
      <c r="P2018">
        <v>0.49994830000000001</v>
      </c>
      <c r="Q2018">
        <v>0.88276469999999996</v>
      </c>
      <c r="R2018">
        <v>1.2655810000000001</v>
      </c>
      <c r="S2018">
        <v>1.8183069999999999</v>
      </c>
    </row>
    <row r="2019" spans="1:19">
      <c r="A2019" s="12" t="s">
        <v>24</v>
      </c>
      <c r="B2019" s="14">
        <v>1</v>
      </c>
      <c r="C2019" t="s">
        <v>63</v>
      </c>
      <c r="D2019" t="s">
        <v>57</v>
      </c>
      <c r="E2019" t="str">
        <f t="shared" si="31"/>
        <v>9/15/2012†*1Aggregate50% Cycling</v>
      </c>
      <c r="F2019">
        <v>0.79646790000000001</v>
      </c>
      <c r="G2019">
        <v>0.95647020000000005</v>
      </c>
      <c r="H2019">
        <v>0.85864689999999999</v>
      </c>
      <c r="I2019">
        <v>75.627420000000001</v>
      </c>
      <c r="J2019">
        <v>-0.12101099999999999</v>
      </c>
      <c r="K2019">
        <v>4.5013999999999998E-2</v>
      </c>
      <c r="L2019" s="1">
        <v>0.16000229999999999</v>
      </c>
      <c r="M2019" s="1">
        <v>0.27499069999999998</v>
      </c>
      <c r="N2019">
        <v>0.44101570000000001</v>
      </c>
      <c r="O2019">
        <v>-0.21883430000000001</v>
      </c>
      <c r="P2019">
        <v>-5.2809300000000003E-2</v>
      </c>
      <c r="Q2019">
        <v>6.2179100000000001E-2</v>
      </c>
      <c r="R2019">
        <v>0.1771674</v>
      </c>
      <c r="S2019">
        <v>0.34319240000000001</v>
      </c>
    </row>
    <row r="2020" spans="1:19">
      <c r="A2020" s="12" t="s">
        <v>24</v>
      </c>
      <c r="B2020" s="14">
        <v>1</v>
      </c>
      <c r="C2020" t="s">
        <v>63</v>
      </c>
      <c r="D2020" t="s">
        <v>52</v>
      </c>
      <c r="E2020" t="str">
        <f t="shared" si="31"/>
        <v>9/15/2012†*1AggregateAll</v>
      </c>
      <c r="F2020">
        <v>7.2066530000000002</v>
      </c>
      <c r="G2020">
        <v>7.7862530000000003</v>
      </c>
      <c r="H2020">
        <v>8.1535440000000001</v>
      </c>
      <c r="I2020">
        <v>75.027940000000001</v>
      </c>
      <c r="J2020">
        <v>-0.63334650000000003</v>
      </c>
      <c r="K2020">
        <v>8.3272200000000005E-2</v>
      </c>
      <c r="L2020" s="1">
        <v>0.57960009999999995</v>
      </c>
      <c r="M2020" s="1">
        <v>1.075928</v>
      </c>
      <c r="N2020">
        <v>1.7925469999999999</v>
      </c>
      <c r="O2020">
        <v>-0.26605519999999999</v>
      </c>
      <c r="P2020">
        <v>0.45056350000000001</v>
      </c>
      <c r="Q2020">
        <v>0.94689140000000005</v>
      </c>
      <c r="R2020">
        <v>1.443219</v>
      </c>
      <c r="S2020">
        <v>2.1598380000000001</v>
      </c>
    </row>
    <row r="2021" spans="1:19">
      <c r="A2021" s="12" t="s">
        <v>24</v>
      </c>
      <c r="B2021" s="14">
        <v>1</v>
      </c>
      <c r="C2021" t="s">
        <v>55</v>
      </c>
      <c r="D2021" t="s">
        <v>58</v>
      </c>
      <c r="E2021" t="str">
        <f t="shared" si="31"/>
        <v>9/15/2012†*1Average Per Device100% Cycling</v>
      </c>
      <c r="F2021">
        <v>1.016945</v>
      </c>
      <c r="G2021">
        <v>1.0839620000000001</v>
      </c>
      <c r="H2021">
        <v>1.1571020000000001</v>
      </c>
      <c r="I2021">
        <v>74.938370000000006</v>
      </c>
      <c r="J2021">
        <v>-0.1021894</v>
      </c>
      <c r="K2021">
        <v>-2.2208000000000002E-3</v>
      </c>
      <c r="L2021" s="1">
        <v>6.7017099999999996E-2</v>
      </c>
      <c r="M2021" s="1">
        <v>0.13625499999999999</v>
      </c>
      <c r="N2021">
        <v>0.2362235</v>
      </c>
      <c r="O2021">
        <v>-2.9050200000000002E-2</v>
      </c>
      <c r="P2021">
        <v>7.0918400000000006E-2</v>
      </c>
      <c r="Q2021">
        <v>0.14015630000000001</v>
      </c>
      <c r="R2021">
        <v>0.2093942</v>
      </c>
      <c r="S2021">
        <v>0.30936269999999999</v>
      </c>
    </row>
    <row r="2022" spans="1:19">
      <c r="A2022" s="12" t="s">
        <v>24</v>
      </c>
      <c r="B2022" s="14">
        <v>1</v>
      </c>
      <c r="C2022" t="s">
        <v>55</v>
      </c>
      <c r="D2022" t="s">
        <v>57</v>
      </c>
      <c r="E2022" t="str">
        <f t="shared" si="31"/>
        <v>9/15/2012†*1Average Per Device50% Cycling</v>
      </c>
      <c r="F2022">
        <v>0.80346499999999998</v>
      </c>
      <c r="G2022">
        <v>0.96487299999999998</v>
      </c>
      <c r="H2022">
        <v>0.86619029999999997</v>
      </c>
      <c r="I2022">
        <v>75.627420000000001</v>
      </c>
      <c r="J2022">
        <v>-0.16841990000000001</v>
      </c>
      <c r="K2022">
        <v>2.6445099999999999E-2</v>
      </c>
      <c r="L2022" s="1">
        <v>0.161408</v>
      </c>
      <c r="M2022" s="1">
        <v>0.29637089999999999</v>
      </c>
      <c r="N2022">
        <v>0.4912359</v>
      </c>
      <c r="O2022">
        <v>-0.26710260000000002</v>
      </c>
      <c r="P2022">
        <v>-7.2237599999999999E-2</v>
      </c>
      <c r="Q2022">
        <v>6.2725299999999998E-2</v>
      </c>
      <c r="R2022">
        <v>0.19768820000000001</v>
      </c>
      <c r="S2022">
        <v>0.39255319999999999</v>
      </c>
    </row>
    <row r="2023" spans="1:19">
      <c r="A2023" s="12" t="s">
        <v>24</v>
      </c>
      <c r="B2023" s="14">
        <v>1</v>
      </c>
      <c r="C2023" t="s">
        <v>55</v>
      </c>
      <c r="D2023" t="s">
        <v>52</v>
      </c>
      <c r="E2023" t="str">
        <f t="shared" si="31"/>
        <v>9/15/2012†*1Average Per DeviceAll</v>
      </c>
      <c r="F2023">
        <v>0.98919290000000004</v>
      </c>
      <c r="G2023">
        <v>1.068481</v>
      </c>
      <c r="H2023">
        <v>1.119283</v>
      </c>
      <c r="I2023">
        <v>75.027940000000001</v>
      </c>
      <c r="J2023">
        <v>-0.1107993</v>
      </c>
      <c r="K2023">
        <v>1.5057E-3</v>
      </c>
      <c r="L2023" s="1">
        <v>7.9287899999999994E-2</v>
      </c>
      <c r="M2023" s="1">
        <v>0.15707009999999999</v>
      </c>
      <c r="N2023">
        <v>0.26937509999999998</v>
      </c>
      <c r="O2023">
        <v>-5.9997000000000002E-2</v>
      </c>
      <c r="P2023">
        <v>5.2308100000000003E-2</v>
      </c>
      <c r="Q2023">
        <v>0.13009019999999999</v>
      </c>
      <c r="R2023">
        <v>0.20787240000000001</v>
      </c>
      <c r="S2023">
        <v>0.3201775</v>
      </c>
    </row>
    <row r="2024" spans="1:19">
      <c r="A2024" s="12" t="s">
        <v>24</v>
      </c>
      <c r="B2024" s="14">
        <v>1</v>
      </c>
      <c r="C2024" t="s">
        <v>54</v>
      </c>
      <c r="D2024" t="s">
        <v>58</v>
      </c>
      <c r="E2024" t="str">
        <f t="shared" si="31"/>
        <v>9/15/2012†*1Average Per Premise100% Cycling</v>
      </c>
      <c r="F2024">
        <v>1.158466</v>
      </c>
      <c r="G2024">
        <v>1.23481</v>
      </c>
      <c r="H2024">
        <v>1.318127</v>
      </c>
      <c r="I2024">
        <v>74.938370000000006</v>
      </c>
      <c r="J2024">
        <v>-9.2863100000000004E-2</v>
      </c>
      <c r="K2024">
        <v>7.1054000000000004E-3</v>
      </c>
      <c r="L2024" s="1">
        <v>7.6343300000000003E-2</v>
      </c>
      <c r="M2024" s="1">
        <v>0.14558119999999999</v>
      </c>
      <c r="N2024">
        <v>0.24554970000000001</v>
      </c>
      <c r="O2024">
        <v>-9.5455999999999996E-3</v>
      </c>
      <c r="P2024">
        <v>9.04229E-2</v>
      </c>
      <c r="Q2024">
        <v>0.15966079999999999</v>
      </c>
      <c r="R2024">
        <v>0.22889870000000001</v>
      </c>
      <c r="S2024">
        <v>0.32886729999999997</v>
      </c>
    </row>
    <row r="2025" spans="1:19">
      <c r="A2025" s="12" t="s">
        <v>24</v>
      </c>
      <c r="B2025" s="14">
        <v>1</v>
      </c>
      <c r="C2025" t="s">
        <v>54</v>
      </c>
      <c r="D2025" t="s">
        <v>57</v>
      </c>
      <c r="E2025" t="str">
        <f t="shared" si="31"/>
        <v>9/15/2012†*1Average Per Premise50% Cycling</v>
      </c>
      <c r="F2025">
        <v>0.93482140000000002</v>
      </c>
      <c r="G2025">
        <v>1.1226179999999999</v>
      </c>
      <c r="H2025">
        <v>1.0078020000000001</v>
      </c>
      <c r="I2025">
        <v>75.627420000000001</v>
      </c>
      <c r="J2025">
        <v>-0.14203170000000001</v>
      </c>
      <c r="K2025">
        <v>5.28333E-2</v>
      </c>
      <c r="L2025" s="1">
        <v>0.1877962</v>
      </c>
      <c r="M2025" s="1">
        <v>0.32275910000000002</v>
      </c>
      <c r="N2025">
        <v>0.51762410000000003</v>
      </c>
      <c r="O2025">
        <v>-0.25684780000000001</v>
      </c>
      <c r="P2025">
        <v>-6.1982799999999998E-2</v>
      </c>
      <c r="Q2025">
        <v>7.2980100000000006E-2</v>
      </c>
      <c r="R2025">
        <v>0.20794299999999999</v>
      </c>
      <c r="S2025">
        <v>0.402808</v>
      </c>
    </row>
    <row r="2026" spans="1:19">
      <c r="A2026" s="12" t="s">
        <v>24</v>
      </c>
      <c r="B2026" s="14">
        <v>1</v>
      </c>
      <c r="C2026" t="s">
        <v>54</v>
      </c>
      <c r="D2026" t="s">
        <v>52</v>
      </c>
      <c r="E2026" t="str">
        <f t="shared" si="31"/>
        <v>9/15/2012†*1Average Per PremiseAll</v>
      </c>
      <c r="F2026">
        <v>1.129392</v>
      </c>
      <c r="G2026">
        <v>1.2202249999999999</v>
      </c>
      <c r="H2026">
        <v>1.2777849999999999</v>
      </c>
      <c r="I2026">
        <v>75.027940000000001</v>
      </c>
      <c r="J2026">
        <v>-9.9254999999999996E-2</v>
      </c>
      <c r="K2026">
        <v>1.3050000000000001E-2</v>
      </c>
      <c r="L2026" s="1">
        <v>9.0832200000000002E-2</v>
      </c>
      <c r="M2026" s="1">
        <v>0.16861429999999999</v>
      </c>
      <c r="N2026">
        <v>0.28091939999999999</v>
      </c>
      <c r="O2026">
        <v>-4.16949E-2</v>
      </c>
      <c r="P2026">
        <v>7.0610199999999998E-2</v>
      </c>
      <c r="Q2026">
        <v>0.1483923</v>
      </c>
      <c r="R2026">
        <v>0.2261745</v>
      </c>
      <c r="S2026">
        <v>0.33847959999999999</v>
      </c>
    </row>
    <row r="2027" spans="1:19">
      <c r="A2027" s="12" t="s">
        <v>24</v>
      </c>
      <c r="B2027" s="14">
        <v>1</v>
      </c>
      <c r="C2027" t="s">
        <v>56</v>
      </c>
      <c r="D2027" t="s">
        <v>58</v>
      </c>
      <c r="E2027" t="str">
        <f t="shared" si="31"/>
        <v>9/15/2012†*1Average Per Ton100% Cycling</v>
      </c>
      <c r="F2027">
        <v>0.28308149999999999</v>
      </c>
      <c r="G2027">
        <v>0.30173670000000002</v>
      </c>
      <c r="H2027">
        <v>0.32209599999999999</v>
      </c>
      <c r="I2027">
        <v>74.938370000000006</v>
      </c>
      <c r="J2027">
        <v>-0.1505513</v>
      </c>
      <c r="K2027">
        <v>-5.0582799999999997E-2</v>
      </c>
      <c r="L2027" s="1">
        <v>1.86552E-2</v>
      </c>
      <c r="M2027" s="1">
        <v>8.7893100000000002E-2</v>
      </c>
      <c r="N2027">
        <v>0.18786159999999999</v>
      </c>
      <c r="O2027">
        <v>-0.1301919</v>
      </c>
      <c r="P2027">
        <v>-3.0223400000000001E-2</v>
      </c>
      <c r="Q2027">
        <v>3.9014500000000001E-2</v>
      </c>
      <c r="R2027">
        <v>0.1082525</v>
      </c>
      <c r="S2027">
        <v>0.20822099999999999</v>
      </c>
    </row>
    <row r="2028" spans="1:19">
      <c r="A2028" s="12" t="s">
        <v>24</v>
      </c>
      <c r="B2028" s="14">
        <v>1</v>
      </c>
      <c r="C2028" t="s">
        <v>56</v>
      </c>
      <c r="D2028" t="s">
        <v>57</v>
      </c>
      <c r="E2028" t="str">
        <f t="shared" si="31"/>
        <v>9/15/2012†*1Average Per Ton50% Cycling</v>
      </c>
      <c r="F2028">
        <v>0.23406460000000001</v>
      </c>
      <c r="G2028">
        <v>0.2810858</v>
      </c>
      <c r="H2028">
        <v>0.2523376</v>
      </c>
      <c r="I2028">
        <v>75.627420000000001</v>
      </c>
      <c r="J2028">
        <v>-0.28280670000000002</v>
      </c>
      <c r="K2028">
        <v>-8.7941699999999998E-2</v>
      </c>
      <c r="L2028" s="1">
        <v>4.7021199999999999E-2</v>
      </c>
      <c r="M2028" s="1">
        <v>0.18198410000000001</v>
      </c>
      <c r="N2028">
        <v>0.37684909999999999</v>
      </c>
      <c r="O2028">
        <v>-0.31155480000000002</v>
      </c>
      <c r="P2028">
        <v>-0.1166898</v>
      </c>
      <c r="Q2028">
        <v>1.82731E-2</v>
      </c>
      <c r="R2028">
        <v>0.15323600000000001</v>
      </c>
      <c r="S2028">
        <v>0.34810099999999999</v>
      </c>
    </row>
    <row r="2029" spans="1:19">
      <c r="A2029" s="12" t="s">
        <v>24</v>
      </c>
      <c r="B2029" s="14">
        <v>1</v>
      </c>
      <c r="C2029" t="s">
        <v>56</v>
      </c>
      <c r="D2029" t="s">
        <v>52</v>
      </c>
      <c r="E2029" t="str">
        <f t="shared" si="31"/>
        <v>9/15/2012†*1Average Per TonAll</v>
      </c>
      <c r="F2029">
        <v>0.27670929999999999</v>
      </c>
      <c r="G2029">
        <v>0.29905199999999998</v>
      </c>
      <c r="H2029">
        <v>0.31302740000000001</v>
      </c>
      <c r="I2029">
        <v>75.027940000000001</v>
      </c>
      <c r="J2029">
        <v>-0.16774449999999999</v>
      </c>
      <c r="K2029">
        <v>-5.54394E-2</v>
      </c>
      <c r="L2029" s="1">
        <v>2.23427E-2</v>
      </c>
      <c r="M2029" s="1">
        <v>0.1001249</v>
      </c>
      <c r="N2029">
        <v>0.21243000000000001</v>
      </c>
      <c r="O2029">
        <v>-0.15376909999999999</v>
      </c>
      <c r="P2029">
        <v>-4.1464000000000001E-2</v>
      </c>
      <c r="Q2029">
        <v>3.6318200000000002E-2</v>
      </c>
      <c r="R2029">
        <v>0.1141003</v>
      </c>
      <c r="S2029">
        <v>0.22640540000000001</v>
      </c>
    </row>
    <row r="2030" spans="1:19">
      <c r="A2030" s="12" t="s">
        <v>24</v>
      </c>
      <c r="B2030" s="14">
        <v>2</v>
      </c>
      <c r="C2030" t="s">
        <v>63</v>
      </c>
      <c r="D2030" t="s">
        <v>58</v>
      </c>
      <c r="E2030" t="str">
        <f t="shared" si="31"/>
        <v>9/15/2012†*2Aggregate100% Cycling</v>
      </c>
      <c r="F2030">
        <v>5.5011609999999997</v>
      </c>
      <c r="G2030">
        <v>5.1221480000000001</v>
      </c>
      <c r="H2030">
        <v>5.4677600000000002</v>
      </c>
      <c r="I2030">
        <v>73.428439999999995</v>
      </c>
      <c r="J2030">
        <v>-1.1560729999999999</v>
      </c>
      <c r="K2030">
        <v>-0.69697980000000004</v>
      </c>
      <c r="L2030" s="1">
        <v>-0.37901319999999999</v>
      </c>
      <c r="M2030" s="1">
        <v>-6.1046700000000002E-2</v>
      </c>
      <c r="N2030">
        <v>0.39804650000000003</v>
      </c>
      <c r="O2030">
        <v>-0.81046099999999999</v>
      </c>
      <c r="P2030">
        <v>-0.35136780000000001</v>
      </c>
      <c r="Q2030">
        <v>-3.3401300000000002E-2</v>
      </c>
      <c r="R2030">
        <v>0.28456520000000002</v>
      </c>
      <c r="S2030">
        <v>0.74365840000000005</v>
      </c>
    </row>
    <row r="2031" spans="1:19">
      <c r="A2031" s="12" t="s">
        <v>24</v>
      </c>
      <c r="B2031" s="14">
        <v>2</v>
      </c>
      <c r="C2031" t="s">
        <v>63</v>
      </c>
      <c r="D2031" t="s">
        <v>57</v>
      </c>
      <c r="E2031" t="str">
        <f t="shared" si="31"/>
        <v>9/15/2012†*2Aggregate50% Cycling</v>
      </c>
      <c r="F2031">
        <v>0.56349700000000003</v>
      </c>
      <c r="G2031">
        <v>0.70112430000000003</v>
      </c>
      <c r="H2031">
        <v>0.62941659999999999</v>
      </c>
      <c r="I2031">
        <v>74.144049999999993</v>
      </c>
      <c r="J2031">
        <v>-4.2271599999999999E-2</v>
      </c>
      <c r="K2031">
        <v>6.4014100000000004E-2</v>
      </c>
      <c r="L2031" s="1">
        <v>0.13762730000000001</v>
      </c>
      <c r="M2031" s="1">
        <v>0.2112405</v>
      </c>
      <c r="N2031">
        <v>0.31752629999999998</v>
      </c>
      <c r="O2031">
        <v>-0.11397930000000001</v>
      </c>
      <c r="P2031">
        <v>-7.6936000000000001E-3</v>
      </c>
      <c r="Q2031">
        <v>6.5919599999999995E-2</v>
      </c>
      <c r="R2031">
        <v>0.13953280000000001</v>
      </c>
      <c r="S2031">
        <v>0.2458186</v>
      </c>
    </row>
    <row r="2032" spans="1:19">
      <c r="A2032" s="12" t="s">
        <v>24</v>
      </c>
      <c r="B2032" s="14">
        <v>2</v>
      </c>
      <c r="C2032" t="s">
        <v>63</v>
      </c>
      <c r="D2032" t="s">
        <v>52</v>
      </c>
      <c r="E2032" t="str">
        <f t="shared" si="31"/>
        <v>9/15/2012†*2AggregateAll</v>
      </c>
      <c r="F2032">
        <v>6.0721540000000003</v>
      </c>
      <c r="G2032">
        <v>5.8255980000000003</v>
      </c>
      <c r="H2032">
        <v>6.1027979999999999</v>
      </c>
      <c r="I2032">
        <v>73.521469999999994</v>
      </c>
      <c r="J2032">
        <v>-1.2019280000000001</v>
      </c>
      <c r="K2032">
        <v>-0.63748649999999996</v>
      </c>
      <c r="L2032" s="1">
        <v>-0.24655589999999999</v>
      </c>
      <c r="M2032" s="1">
        <v>0.14437459999999999</v>
      </c>
      <c r="N2032">
        <v>0.70881620000000001</v>
      </c>
      <c r="O2032">
        <v>-0.92472799999999999</v>
      </c>
      <c r="P2032">
        <v>-0.36028640000000001</v>
      </c>
      <c r="Q2032">
        <v>3.0644100000000001E-2</v>
      </c>
      <c r="R2032">
        <v>0.42157460000000002</v>
      </c>
      <c r="S2032">
        <v>0.98601620000000001</v>
      </c>
    </row>
    <row r="2033" spans="1:19">
      <c r="A2033" s="12" t="s">
        <v>24</v>
      </c>
      <c r="B2033" s="14">
        <v>2</v>
      </c>
      <c r="C2033" t="s">
        <v>55</v>
      </c>
      <c r="D2033" t="s">
        <v>58</v>
      </c>
      <c r="E2033" t="str">
        <f t="shared" si="31"/>
        <v>9/15/2012†*2Average Per Device100% Cycling</v>
      </c>
      <c r="F2033">
        <v>0.87341780000000002</v>
      </c>
      <c r="G2033">
        <v>0.81324200000000002</v>
      </c>
      <c r="H2033">
        <v>0.86811470000000002</v>
      </c>
      <c r="I2033">
        <v>73.428439999999995</v>
      </c>
      <c r="J2033">
        <v>-0.20071829999999999</v>
      </c>
      <c r="K2033">
        <v>-0.1176846</v>
      </c>
      <c r="L2033" s="1">
        <v>-6.0175800000000002E-2</v>
      </c>
      <c r="M2033" s="1">
        <v>-2.6668999999999998E-3</v>
      </c>
      <c r="N2033">
        <v>8.0366800000000002E-2</v>
      </c>
      <c r="O2033">
        <v>-0.14584559999999999</v>
      </c>
      <c r="P2033">
        <v>-6.2811900000000004E-2</v>
      </c>
      <c r="Q2033">
        <v>-5.3030999999999998E-3</v>
      </c>
      <c r="R2033">
        <v>5.2205799999999997E-2</v>
      </c>
      <c r="S2033">
        <v>0.13523950000000001</v>
      </c>
    </row>
    <row r="2034" spans="1:19">
      <c r="A2034" s="12" t="s">
        <v>24</v>
      </c>
      <c r="B2034" s="14">
        <v>2</v>
      </c>
      <c r="C2034" t="s">
        <v>55</v>
      </c>
      <c r="D2034" t="s">
        <v>57</v>
      </c>
      <c r="E2034" t="str">
        <f t="shared" si="31"/>
        <v>9/15/2012†*2Average Per Device50% Cycling</v>
      </c>
      <c r="F2034">
        <v>0.56844740000000005</v>
      </c>
      <c r="G2034">
        <v>0.70728389999999997</v>
      </c>
      <c r="H2034">
        <v>0.63494620000000002</v>
      </c>
      <c r="I2034">
        <v>74.144049999999993</v>
      </c>
      <c r="J2034">
        <v>-7.2312600000000005E-2</v>
      </c>
      <c r="K2034">
        <v>5.2436000000000003E-2</v>
      </c>
      <c r="L2034" s="1">
        <v>0.1388364</v>
      </c>
      <c r="M2034" s="1">
        <v>0.22523689999999999</v>
      </c>
      <c r="N2034">
        <v>0.3499855</v>
      </c>
      <c r="O2034">
        <v>-0.14465030000000001</v>
      </c>
      <c r="P2034">
        <v>-1.9901700000000001E-2</v>
      </c>
      <c r="Q2034">
        <v>6.6498799999999997E-2</v>
      </c>
      <c r="R2034">
        <v>0.15289920000000001</v>
      </c>
      <c r="S2034">
        <v>0.2776478</v>
      </c>
    </row>
    <row r="2035" spans="1:19">
      <c r="A2035" s="12" t="s">
        <v>24</v>
      </c>
      <c r="B2035" s="14">
        <v>2</v>
      </c>
      <c r="C2035" t="s">
        <v>55</v>
      </c>
      <c r="D2035" t="s">
        <v>52</v>
      </c>
      <c r="E2035" t="str">
        <f t="shared" si="31"/>
        <v>9/15/2012†*2Average Per DeviceAll</v>
      </c>
      <c r="F2035">
        <v>0.8337717</v>
      </c>
      <c r="G2035">
        <v>0.79946740000000005</v>
      </c>
      <c r="H2035">
        <v>0.83780279999999996</v>
      </c>
      <c r="I2035">
        <v>73.521469999999994</v>
      </c>
      <c r="J2035">
        <v>-0.18402560000000001</v>
      </c>
      <c r="K2035">
        <v>-9.5569000000000001E-2</v>
      </c>
      <c r="L2035" s="1">
        <v>-3.43042E-2</v>
      </c>
      <c r="M2035" s="1">
        <v>2.6960600000000001E-2</v>
      </c>
      <c r="N2035">
        <v>0.1154172</v>
      </c>
      <c r="O2035">
        <v>-0.14569019999999999</v>
      </c>
      <c r="P2035">
        <v>-5.7233600000000003E-2</v>
      </c>
      <c r="Q2035">
        <v>4.0312000000000004E-3</v>
      </c>
      <c r="R2035">
        <v>6.5295900000000004E-2</v>
      </c>
      <c r="S2035">
        <v>0.15375249999999999</v>
      </c>
    </row>
    <row r="2036" spans="1:19">
      <c r="A2036" s="12" t="s">
        <v>24</v>
      </c>
      <c r="B2036" s="14">
        <v>2</v>
      </c>
      <c r="C2036" t="s">
        <v>54</v>
      </c>
      <c r="D2036" t="s">
        <v>58</v>
      </c>
      <c r="E2036" t="str">
        <f t="shared" si="31"/>
        <v>9/15/2012†*2Average Per Premise100% Cycling</v>
      </c>
      <c r="F2036">
        <v>0.99496499999999999</v>
      </c>
      <c r="G2036">
        <v>0.92641490000000004</v>
      </c>
      <c r="H2036">
        <v>0.98892380000000002</v>
      </c>
      <c r="I2036">
        <v>73.428439999999995</v>
      </c>
      <c r="J2036">
        <v>-0.20909259999999999</v>
      </c>
      <c r="K2036">
        <v>-0.1260589</v>
      </c>
      <c r="L2036" s="1">
        <v>-6.8550100000000003E-2</v>
      </c>
      <c r="M2036" s="1">
        <v>-1.1041199999999999E-2</v>
      </c>
      <c r="N2036">
        <v>7.1992500000000001E-2</v>
      </c>
      <c r="O2036">
        <v>-0.14658360000000001</v>
      </c>
      <c r="P2036">
        <v>-6.3549999999999995E-2</v>
      </c>
      <c r="Q2036">
        <v>-6.0410999999999998E-3</v>
      </c>
      <c r="R2036">
        <v>5.1467800000000001E-2</v>
      </c>
      <c r="S2036">
        <v>0.13450139999999999</v>
      </c>
    </row>
    <row r="2037" spans="1:19">
      <c r="A2037" s="12" t="s">
        <v>24</v>
      </c>
      <c r="B2037" s="14">
        <v>2</v>
      </c>
      <c r="C2037" t="s">
        <v>54</v>
      </c>
      <c r="D2037" t="s">
        <v>57</v>
      </c>
      <c r="E2037" t="str">
        <f t="shared" si="31"/>
        <v>9/15/2012†*2Average Per Premise50% Cycling</v>
      </c>
      <c r="F2037">
        <v>0.66138140000000001</v>
      </c>
      <c r="G2037">
        <v>0.82291590000000003</v>
      </c>
      <c r="H2037">
        <v>0.73875190000000002</v>
      </c>
      <c r="I2037">
        <v>74.144049999999993</v>
      </c>
      <c r="J2037">
        <v>-4.9614600000000002E-2</v>
      </c>
      <c r="K2037">
        <v>7.5134000000000006E-2</v>
      </c>
      <c r="L2037" s="1">
        <v>0.16153439999999999</v>
      </c>
      <c r="M2037" s="1">
        <v>0.24793490000000001</v>
      </c>
      <c r="N2037">
        <v>0.3726834</v>
      </c>
      <c r="O2037">
        <v>-0.1337786</v>
      </c>
      <c r="P2037">
        <v>-9.0299999999999998E-3</v>
      </c>
      <c r="Q2037">
        <v>7.7370499999999995E-2</v>
      </c>
      <c r="R2037">
        <v>0.1637709</v>
      </c>
      <c r="S2037">
        <v>0.28851949999999998</v>
      </c>
    </row>
    <row r="2038" spans="1:19">
      <c r="A2038" s="12" t="s">
        <v>24</v>
      </c>
      <c r="B2038" s="14">
        <v>2</v>
      </c>
      <c r="C2038" t="s">
        <v>54</v>
      </c>
      <c r="D2038" t="s">
        <v>52</v>
      </c>
      <c r="E2038" t="str">
        <f t="shared" si="31"/>
        <v>9/15/2012†*2Average Per PremiseAll</v>
      </c>
      <c r="F2038">
        <v>0.95159910000000003</v>
      </c>
      <c r="G2038">
        <v>0.91295999999999999</v>
      </c>
      <c r="H2038">
        <v>0.95640150000000002</v>
      </c>
      <c r="I2038">
        <v>73.521469999999994</v>
      </c>
      <c r="J2038">
        <v>-0.18836040000000001</v>
      </c>
      <c r="K2038">
        <v>-9.9903800000000001E-2</v>
      </c>
      <c r="L2038" s="1">
        <v>-3.8639100000000003E-2</v>
      </c>
      <c r="M2038" s="1">
        <v>2.2625699999999999E-2</v>
      </c>
      <c r="N2038">
        <v>0.11108229999999999</v>
      </c>
      <c r="O2038">
        <v>-0.14491899999999999</v>
      </c>
      <c r="P2038">
        <v>-5.6462400000000003E-2</v>
      </c>
      <c r="Q2038">
        <v>4.8024000000000001E-3</v>
      </c>
      <c r="R2038">
        <v>6.6067200000000006E-2</v>
      </c>
      <c r="S2038">
        <v>0.15452379999999999</v>
      </c>
    </row>
    <row r="2039" spans="1:19">
      <c r="A2039" s="12" t="s">
        <v>24</v>
      </c>
      <c r="B2039" s="14">
        <v>2</v>
      </c>
      <c r="C2039" t="s">
        <v>56</v>
      </c>
      <c r="D2039" t="s">
        <v>58</v>
      </c>
      <c r="E2039" t="str">
        <f t="shared" si="31"/>
        <v>9/15/2012†*2Average Per Ton100% Cycling</v>
      </c>
      <c r="F2039">
        <v>0.2431285</v>
      </c>
      <c r="G2039">
        <v>0.22637769999999999</v>
      </c>
      <c r="H2039">
        <v>0.24165229999999999</v>
      </c>
      <c r="I2039">
        <v>73.428439999999995</v>
      </c>
      <c r="J2039">
        <v>-0.1572933</v>
      </c>
      <c r="K2039">
        <v>-7.4259699999999998E-2</v>
      </c>
      <c r="L2039" s="1">
        <v>-1.67508E-2</v>
      </c>
      <c r="M2039" s="1">
        <v>4.0758099999999998E-2</v>
      </c>
      <c r="N2039">
        <v>0.1237917</v>
      </c>
      <c r="O2039">
        <v>-0.1420187</v>
      </c>
      <c r="P2039">
        <v>-5.8985099999999999E-2</v>
      </c>
      <c r="Q2039">
        <v>-1.4762E-3</v>
      </c>
      <c r="R2039">
        <v>5.6032699999999998E-2</v>
      </c>
      <c r="S2039">
        <v>0.1390663</v>
      </c>
    </row>
    <row r="2040" spans="1:19">
      <c r="A2040" s="12" t="s">
        <v>24</v>
      </c>
      <c r="B2040" s="14">
        <v>2</v>
      </c>
      <c r="C2040" t="s">
        <v>56</v>
      </c>
      <c r="D2040" t="s">
        <v>57</v>
      </c>
      <c r="E2040" t="str">
        <f t="shared" si="31"/>
        <v>9/15/2012†*2Average Per Ton50% Cycling</v>
      </c>
      <c r="F2040">
        <v>0.16559950000000001</v>
      </c>
      <c r="G2040">
        <v>0.20604520000000001</v>
      </c>
      <c r="H2040">
        <v>0.18497179999999999</v>
      </c>
      <c r="I2040">
        <v>74.144049999999993</v>
      </c>
      <c r="J2040">
        <v>-0.17070340000000001</v>
      </c>
      <c r="K2040">
        <v>-4.5954799999999997E-2</v>
      </c>
      <c r="L2040" s="1">
        <v>4.0445700000000001E-2</v>
      </c>
      <c r="M2040" s="1">
        <v>0.12684609999999999</v>
      </c>
      <c r="N2040">
        <v>0.2515947</v>
      </c>
      <c r="O2040">
        <v>-0.19177669999999999</v>
      </c>
      <c r="P2040">
        <v>-6.7028099999999993E-2</v>
      </c>
      <c r="Q2040">
        <v>1.9372299999999999E-2</v>
      </c>
      <c r="R2040">
        <v>0.1057728</v>
      </c>
      <c r="S2040">
        <v>0.23052139999999999</v>
      </c>
    </row>
    <row r="2041" spans="1:19">
      <c r="A2041" s="12" t="s">
        <v>24</v>
      </c>
      <c r="B2041" s="14">
        <v>2</v>
      </c>
      <c r="C2041" t="s">
        <v>56</v>
      </c>
      <c r="D2041" t="s">
        <v>52</v>
      </c>
      <c r="E2041" t="str">
        <f t="shared" si="31"/>
        <v>9/15/2012†*2Average Per TonAll</v>
      </c>
      <c r="F2041">
        <v>0.2330498</v>
      </c>
      <c r="G2041">
        <v>0.2237345</v>
      </c>
      <c r="H2041">
        <v>0.23428389999999999</v>
      </c>
      <c r="I2041">
        <v>73.521469999999994</v>
      </c>
      <c r="J2041">
        <v>-0.1590367</v>
      </c>
      <c r="K2041">
        <v>-7.0580000000000004E-2</v>
      </c>
      <c r="L2041" s="1">
        <v>-9.3153000000000003E-3</v>
      </c>
      <c r="M2041" s="1">
        <v>5.1949500000000003E-2</v>
      </c>
      <c r="N2041">
        <v>0.14040610000000001</v>
      </c>
      <c r="O2041">
        <v>-0.14848729999999999</v>
      </c>
      <c r="P2041">
        <v>-6.0030699999999999E-2</v>
      </c>
      <c r="Q2041">
        <v>1.2340999999999999E-3</v>
      </c>
      <c r="R2041">
        <v>6.2498900000000003E-2</v>
      </c>
      <c r="S2041">
        <v>0.15095549999999999</v>
      </c>
    </row>
    <row r="2042" spans="1:19">
      <c r="A2042" s="12" t="s">
        <v>24</v>
      </c>
      <c r="B2042" s="14">
        <v>3</v>
      </c>
      <c r="C2042" t="s">
        <v>63</v>
      </c>
      <c r="D2042" t="s">
        <v>58</v>
      </c>
      <c r="E2042" t="str">
        <f t="shared" si="31"/>
        <v>9/15/2012†*3Aggregate100% Cycling</v>
      </c>
      <c r="F2042">
        <v>4.675332</v>
      </c>
      <c r="G2042">
        <v>4.2420359999999997</v>
      </c>
      <c r="H2042">
        <v>4.5282629999999999</v>
      </c>
      <c r="I2042">
        <v>73.221500000000006</v>
      </c>
      <c r="J2042">
        <v>-1.081321</v>
      </c>
      <c r="K2042">
        <v>-0.69846220000000003</v>
      </c>
      <c r="L2042" s="1">
        <v>-0.43329570000000001</v>
      </c>
      <c r="M2042" s="1">
        <v>-0.16812920000000001</v>
      </c>
      <c r="N2042">
        <v>0.21472910000000001</v>
      </c>
      <c r="O2042">
        <v>-0.7950933</v>
      </c>
      <c r="P2042">
        <v>-0.41223500000000002</v>
      </c>
      <c r="Q2042">
        <v>-0.14706849999999999</v>
      </c>
      <c r="R2042">
        <v>0.1180981</v>
      </c>
      <c r="S2042">
        <v>0.50095639999999997</v>
      </c>
    </row>
    <row r="2043" spans="1:19">
      <c r="A2043" s="12" t="s">
        <v>24</v>
      </c>
      <c r="B2043" s="14">
        <v>3</v>
      </c>
      <c r="C2043" t="s">
        <v>63</v>
      </c>
      <c r="D2043" t="s">
        <v>57</v>
      </c>
      <c r="E2043" t="str">
        <f t="shared" si="31"/>
        <v>9/15/2012†*3Aggregate50% Cycling</v>
      </c>
      <c r="F2043">
        <v>0.5061447</v>
      </c>
      <c r="G2043">
        <v>0.61411199999999999</v>
      </c>
      <c r="H2043">
        <v>0.55130349999999995</v>
      </c>
      <c r="I2043">
        <v>74.202619999999996</v>
      </c>
      <c r="J2043">
        <v>-3.63886E-2</v>
      </c>
      <c r="K2043">
        <v>4.8897999999999997E-2</v>
      </c>
      <c r="L2043" s="1">
        <v>0.1079673</v>
      </c>
      <c r="M2043" s="1">
        <v>0.1670365</v>
      </c>
      <c r="N2043">
        <v>0.25232320000000003</v>
      </c>
      <c r="O2043">
        <v>-9.9197099999999996E-2</v>
      </c>
      <c r="P2043">
        <v>-1.3910499999999999E-2</v>
      </c>
      <c r="Q2043">
        <v>4.5158799999999999E-2</v>
      </c>
      <c r="R2043">
        <v>0.104228</v>
      </c>
      <c r="S2043">
        <v>0.18951470000000001</v>
      </c>
    </row>
    <row r="2044" spans="1:19">
      <c r="A2044" s="12" t="s">
        <v>24</v>
      </c>
      <c r="B2044" s="14">
        <v>3</v>
      </c>
      <c r="C2044" t="s">
        <v>63</v>
      </c>
      <c r="D2044" t="s">
        <v>52</v>
      </c>
      <c r="E2044" t="str">
        <f t="shared" si="31"/>
        <v>9/15/2012†*3AggregateAll</v>
      </c>
      <c r="F2044">
        <v>5.1871289999999997</v>
      </c>
      <c r="G2044">
        <v>4.8571920000000004</v>
      </c>
      <c r="H2044">
        <v>5.0834299999999999</v>
      </c>
      <c r="I2044">
        <v>73.349040000000002</v>
      </c>
      <c r="J2044">
        <v>-1.1211439999999999</v>
      </c>
      <c r="K2044">
        <v>-0.6536923</v>
      </c>
      <c r="L2044" s="1">
        <v>-0.32993679999999997</v>
      </c>
      <c r="M2044" s="1">
        <v>-6.1812999999999998E-3</v>
      </c>
      <c r="N2044">
        <v>0.46127040000000002</v>
      </c>
      <c r="O2044">
        <v>-0.89490550000000002</v>
      </c>
      <c r="P2044">
        <v>-0.4274539</v>
      </c>
      <c r="Q2044">
        <v>-0.1036984</v>
      </c>
      <c r="R2044">
        <v>0.22005720000000001</v>
      </c>
      <c r="S2044">
        <v>0.68750880000000003</v>
      </c>
    </row>
    <row r="2045" spans="1:19">
      <c r="A2045" s="12" t="s">
        <v>24</v>
      </c>
      <c r="B2045" s="14">
        <v>3</v>
      </c>
      <c r="C2045" t="s">
        <v>55</v>
      </c>
      <c r="D2045" t="s">
        <v>58</v>
      </c>
      <c r="E2045" t="str">
        <f t="shared" si="31"/>
        <v>9/15/2012†*3Average Per Device100% Cycling</v>
      </c>
      <c r="F2045">
        <v>0.74230110000000005</v>
      </c>
      <c r="G2045">
        <v>0.67350690000000002</v>
      </c>
      <c r="H2045">
        <v>0.71895100000000001</v>
      </c>
      <c r="I2045">
        <v>73.221500000000006</v>
      </c>
      <c r="J2045">
        <v>-0.185999</v>
      </c>
      <c r="K2045">
        <v>-0.1167535</v>
      </c>
      <c r="L2045" s="1">
        <v>-6.8794300000000003E-2</v>
      </c>
      <c r="M2045" s="1">
        <v>-2.0834999999999999E-2</v>
      </c>
      <c r="N2045">
        <v>4.8410500000000002E-2</v>
      </c>
      <c r="O2045">
        <v>-0.14055480000000001</v>
      </c>
      <c r="P2045">
        <v>-7.1309300000000006E-2</v>
      </c>
      <c r="Q2045">
        <v>-2.3350099999999999E-2</v>
      </c>
      <c r="R2045">
        <v>2.4609200000000001E-2</v>
      </c>
      <c r="S2045">
        <v>9.3854599999999996E-2</v>
      </c>
    </row>
    <row r="2046" spans="1:19">
      <c r="A2046" s="12" t="s">
        <v>24</v>
      </c>
      <c r="B2046" s="14">
        <v>3</v>
      </c>
      <c r="C2046" t="s">
        <v>55</v>
      </c>
      <c r="D2046" t="s">
        <v>57</v>
      </c>
      <c r="E2046" t="str">
        <f t="shared" si="31"/>
        <v>9/15/2012†*3Average Per Device50% Cycling</v>
      </c>
      <c r="F2046">
        <v>0.51059129999999997</v>
      </c>
      <c r="G2046">
        <v>0.61950709999999998</v>
      </c>
      <c r="H2046">
        <v>0.55614680000000005</v>
      </c>
      <c r="I2046">
        <v>74.202619999999996</v>
      </c>
      <c r="J2046">
        <v>-6.0516100000000003E-2</v>
      </c>
      <c r="K2046">
        <v>3.9585599999999999E-2</v>
      </c>
      <c r="L2046" s="1">
        <v>0.1089157</v>
      </c>
      <c r="M2046" s="1">
        <v>0.17824590000000001</v>
      </c>
      <c r="N2046">
        <v>0.27834759999999997</v>
      </c>
      <c r="O2046">
        <v>-0.12387629999999999</v>
      </c>
      <c r="P2046">
        <v>-2.3774699999999999E-2</v>
      </c>
      <c r="Q2046">
        <v>4.5555499999999999E-2</v>
      </c>
      <c r="R2046">
        <v>0.1148856</v>
      </c>
      <c r="S2046">
        <v>0.21498729999999999</v>
      </c>
    </row>
    <row r="2047" spans="1:19">
      <c r="A2047" s="12" t="s">
        <v>24</v>
      </c>
      <c r="B2047" s="14">
        <v>3</v>
      </c>
      <c r="C2047" t="s">
        <v>55</v>
      </c>
      <c r="D2047" t="s">
        <v>52</v>
      </c>
      <c r="E2047" t="str">
        <f t="shared" si="31"/>
        <v>9/15/2012†*3Average Per DeviceAll</v>
      </c>
      <c r="F2047">
        <v>0.7121788</v>
      </c>
      <c r="G2047">
        <v>0.66648689999999999</v>
      </c>
      <c r="H2047">
        <v>0.69778649999999998</v>
      </c>
      <c r="I2047">
        <v>73.349040000000002</v>
      </c>
      <c r="J2047">
        <v>-0.16968620000000001</v>
      </c>
      <c r="K2047">
        <v>-9.6429399999999998E-2</v>
      </c>
      <c r="L2047" s="1">
        <v>-4.5692000000000003E-2</v>
      </c>
      <c r="M2047" s="1">
        <v>5.0454999999999996E-3</v>
      </c>
      <c r="N2047">
        <v>7.8302300000000005E-2</v>
      </c>
      <c r="O2047">
        <v>-0.1383866</v>
      </c>
      <c r="P2047">
        <v>-6.5129800000000002E-2</v>
      </c>
      <c r="Q2047">
        <v>-1.43923E-2</v>
      </c>
      <c r="R2047">
        <v>3.6345099999999998E-2</v>
      </c>
      <c r="S2047">
        <v>0.1096019</v>
      </c>
    </row>
    <row r="2048" spans="1:19">
      <c r="A2048" s="12" t="s">
        <v>24</v>
      </c>
      <c r="B2048" s="14">
        <v>3</v>
      </c>
      <c r="C2048" t="s">
        <v>54</v>
      </c>
      <c r="D2048" t="s">
        <v>58</v>
      </c>
      <c r="E2048" t="str">
        <f t="shared" si="31"/>
        <v>9/15/2012†*3Average Per Premise100% Cycling</v>
      </c>
      <c r="F2048">
        <v>0.84560170000000001</v>
      </c>
      <c r="G2048">
        <v>0.76723379999999997</v>
      </c>
      <c r="H2048">
        <v>0.81900220000000001</v>
      </c>
      <c r="I2048">
        <v>73.221500000000006</v>
      </c>
      <c r="J2048">
        <v>-0.19557250000000001</v>
      </c>
      <c r="K2048">
        <v>-0.12632699999999999</v>
      </c>
      <c r="L2048" s="1">
        <v>-7.8367800000000001E-2</v>
      </c>
      <c r="M2048" s="1">
        <v>-3.0408600000000001E-2</v>
      </c>
      <c r="N2048">
        <v>3.8836900000000001E-2</v>
      </c>
      <c r="O2048">
        <v>-0.14380419999999999</v>
      </c>
      <c r="P2048">
        <v>-7.4558700000000006E-2</v>
      </c>
      <c r="Q2048">
        <v>-2.6599500000000002E-2</v>
      </c>
      <c r="R2048">
        <v>2.1359699999999999E-2</v>
      </c>
      <c r="S2048">
        <v>9.0605199999999997E-2</v>
      </c>
    </row>
    <row r="2049" spans="1:19">
      <c r="A2049" s="12" t="s">
        <v>24</v>
      </c>
      <c r="B2049" s="14">
        <v>3</v>
      </c>
      <c r="C2049" t="s">
        <v>54</v>
      </c>
      <c r="D2049" t="s">
        <v>57</v>
      </c>
      <c r="E2049" t="str">
        <f t="shared" si="31"/>
        <v>9/15/2012†*3Average Per Premise50% Cycling</v>
      </c>
      <c r="F2049">
        <v>0.5940666</v>
      </c>
      <c r="G2049">
        <v>0.72078869999999995</v>
      </c>
      <c r="H2049">
        <v>0.64706980000000003</v>
      </c>
      <c r="I2049">
        <v>74.202619999999996</v>
      </c>
      <c r="J2049">
        <v>-4.2709700000000003E-2</v>
      </c>
      <c r="K2049">
        <v>5.7391999999999999E-2</v>
      </c>
      <c r="L2049" s="1">
        <v>0.12672220000000001</v>
      </c>
      <c r="M2049" s="1">
        <v>0.19605230000000001</v>
      </c>
      <c r="N2049">
        <v>0.29615399999999997</v>
      </c>
      <c r="O2049">
        <v>-0.11642859999999999</v>
      </c>
      <c r="P2049">
        <v>-1.6326899999999998E-2</v>
      </c>
      <c r="Q2049">
        <v>5.3003300000000003E-2</v>
      </c>
      <c r="R2049">
        <v>0.12233339999999999</v>
      </c>
      <c r="S2049">
        <v>0.2224351</v>
      </c>
    </row>
    <row r="2050" spans="1:19">
      <c r="A2050" s="12" t="s">
        <v>24</v>
      </c>
      <c r="B2050" s="14">
        <v>3</v>
      </c>
      <c r="C2050" t="s">
        <v>54</v>
      </c>
      <c r="D2050" t="s">
        <v>52</v>
      </c>
      <c r="E2050" t="str">
        <f t="shared" si="31"/>
        <v>9/15/2012†*3Average Per PremiseAll</v>
      </c>
      <c r="F2050">
        <v>0.81290209999999996</v>
      </c>
      <c r="G2050">
        <v>0.76119599999999998</v>
      </c>
      <c r="H2050">
        <v>0.796651</v>
      </c>
      <c r="I2050">
        <v>73.349040000000002</v>
      </c>
      <c r="J2050">
        <v>-0.17570040000000001</v>
      </c>
      <c r="K2050">
        <v>-0.1024436</v>
      </c>
      <c r="L2050" s="1">
        <v>-5.1706099999999998E-2</v>
      </c>
      <c r="M2050" s="1">
        <v>-9.6869999999999996E-4</v>
      </c>
      <c r="N2050">
        <v>7.2288099999999994E-2</v>
      </c>
      <c r="O2050">
        <v>-0.14024529999999999</v>
      </c>
      <c r="P2050">
        <v>-6.6988500000000006E-2</v>
      </c>
      <c r="Q2050">
        <v>-1.6251100000000001E-2</v>
      </c>
      <c r="R2050">
        <v>3.4486299999999998E-2</v>
      </c>
      <c r="S2050">
        <v>0.10774309999999999</v>
      </c>
    </row>
    <row r="2051" spans="1:19">
      <c r="A2051" s="12" t="s">
        <v>24</v>
      </c>
      <c r="B2051" s="14">
        <v>3</v>
      </c>
      <c r="C2051" t="s">
        <v>56</v>
      </c>
      <c r="D2051" t="s">
        <v>58</v>
      </c>
      <c r="E2051" t="str">
        <f t="shared" ref="E2051:E2114" si="32">CONCATENATE(A2051,B2051,C2051,D2051)</f>
        <v>9/15/2012†*3Average Per Ton100% Cycling</v>
      </c>
      <c r="F2051">
        <v>0.20663029999999999</v>
      </c>
      <c r="G2051">
        <v>0.18748039999999999</v>
      </c>
      <c r="H2051">
        <v>0.20013049999999999</v>
      </c>
      <c r="I2051">
        <v>73.221500000000006</v>
      </c>
      <c r="J2051">
        <v>-0.13635459999999999</v>
      </c>
      <c r="K2051">
        <v>-6.7109100000000005E-2</v>
      </c>
      <c r="L2051" s="1">
        <v>-1.9149900000000001E-2</v>
      </c>
      <c r="M2051" s="1">
        <v>2.8809299999999999E-2</v>
      </c>
      <c r="N2051">
        <v>9.8054799999999998E-2</v>
      </c>
      <c r="O2051">
        <v>-0.1237045</v>
      </c>
      <c r="P2051">
        <v>-5.4459E-2</v>
      </c>
      <c r="Q2051">
        <v>-6.4998E-3</v>
      </c>
      <c r="R2051">
        <v>4.14594E-2</v>
      </c>
      <c r="S2051">
        <v>0.11070489999999999</v>
      </c>
    </row>
    <row r="2052" spans="1:19">
      <c r="A2052" s="12" t="s">
        <v>24</v>
      </c>
      <c r="B2052" s="14">
        <v>3</v>
      </c>
      <c r="C2052" t="s">
        <v>56</v>
      </c>
      <c r="D2052" t="s">
        <v>57</v>
      </c>
      <c r="E2052" t="str">
        <f t="shared" si="32"/>
        <v>9/15/2012†*3Average Per Ton50% Cycling</v>
      </c>
      <c r="F2052">
        <v>0.14874490000000001</v>
      </c>
      <c r="G2052">
        <v>0.1804741</v>
      </c>
      <c r="H2052">
        <v>0.1620161</v>
      </c>
      <c r="I2052">
        <v>74.202619999999996</v>
      </c>
      <c r="J2052">
        <v>-0.13770260000000001</v>
      </c>
      <c r="K2052">
        <v>-3.76009E-2</v>
      </c>
      <c r="L2052" s="1">
        <v>3.1729199999999999E-2</v>
      </c>
      <c r="M2052" s="1">
        <v>0.1010593</v>
      </c>
      <c r="N2052">
        <v>0.20116100000000001</v>
      </c>
      <c r="O2052">
        <v>-0.15616060000000001</v>
      </c>
      <c r="P2052">
        <v>-5.6058900000000002E-2</v>
      </c>
      <c r="Q2052">
        <v>1.32712E-2</v>
      </c>
      <c r="R2052">
        <v>8.2601300000000002E-2</v>
      </c>
      <c r="S2052">
        <v>0.182703</v>
      </c>
    </row>
    <row r="2053" spans="1:19">
      <c r="A2053" s="12" t="s">
        <v>24</v>
      </c>
      <c r="B2053" s="14">
        <v>3</v>
      </c>
      <c r="C2053" t="s">
        <v>56</v>
      </c>
      <c r="D2053" t="s">
        <v>52</v>
      </c>
      <c r="E2053" t="str">
        <f t="shared" si="32"/>
        <v>9/15/2012†*3Average Per TonAll</v>
      </c>
      <c r="F2053">
        <v>0.19910520000000001</v>
      </c>
      <c r="G2053">
        <v>0.1865696</v>
      </c>
      <c r="H2053">
        <v>0.1951756</v>
      </c>
      <c r="I2053">
        <v>73.349040000000002</v>
      </c>
      <c r="J2053">
        <v>-0.13652980000000001</v>
      </c>
      <c r="K2053">
        <v>-6.3272999999999996E-2</v>
      </c>
      <c r="L2053" s="1">
        <v>-1.2535599999999999E-2</v>
      </c>
      <c r="M2053" s="1">
        <v>3.8201800000000001E-2</v>
      </c>
      <c r="N2053">
        <v>0.1114586</v>
      </c>
      <c r="O2053">
        <v>-0.1279238</v>
      </c>
      <c r="P2053">
        <v>-5.4667E-2</v>
      </c>
      <c r="Q2053">
        <v>-3.9296000000000001E-3</v>
      </c>
      <c r="R2053">
        <v>4.6807799999999997E-2</v>
      </c>
      <c r="S2053">
        <v>0.12006459999999999</v>
      </c>
    </row>
    <row r="2054" spans="1:19">
      <c r="A2054" s="12" t="s">
        <v>24</v>
      </c>
      <c r="B2054" s="14">
        <v>4</v>
      </c>
      <c r="C2054" t="s">
        <v>63</v>
      </c>
      <c r="D2054" t="s">
        <v>58</v>
      </c>
      <c r="E2054" t="str">
        <f t="shared" si="32"/>
        <v>9/15/2012†*4Aggregate100% Cycling</v>
      </c>
      <c r="F2054">
        <v>4.275741</v>
      </c>
      <c r="G2054">
        <v>3.9706290000000002</v>
      </c>
      <c r="H2054">
        <v>4.2385429999999999</v>
      </c>
      <c r="I2054">
        <v>72.74794</v>
      </c>
      <c r="J2054">
        <v>-0.89412449999999999</v>
      </c>
      <c r="K2054">
        <v>-0.54613129999999999</v>
      </c>
      <c r="L2054" s="1">
        <v>-0.30511240000000001</v>
      </c>
      <c r="M2054" s="1">
        <v>-6.4093399999999995E-2</v>
      </c>
      <c r="N2054">
        <v>0.28389969999999998</v>
      </c>
      <c r="O2054">
        <v>-0.62621020000000005</v>
      </c>
      <c r="P2054">
        <v>-0.27821709999999999</v>
      </c>
      <c r="Q2054">
        <v>-3.7198099999999998E-2</v>
      </c>
      <c r="R2054">
        <v>0.2038209</v>
      </c>
      <c r="S2054">
        <v>0.55181400000000003</v>
      </c>
    </row>
    <row r="2055" spans="1:19">
      <c r="A2055" s="12" t="s">
        <v>24</v>
      </c>
      <c r="B2055" s="14">
        <v>4</v>
      </c>
      <c r="C2055" t="s">
        <v>63</v>
      </c>
      <c r="D2055" t="s">
        <v>57</v>
      </c>
      <c r="E2055" t="str">
        <f t="shared" si="32"/>
        <v>9/15/2012†*4Aggregate50% Cycling</v>
      </c>
      <c r="F2055">
        <v>0.50464600000000004</v>
      </c>
      <c r="G2055">
        <v>0.49030449999999998</v>
      </c>
      <c r="H2055">
        <v>0.44015850000000001</v>
      </c>
      <c r="I2055">
        <v>74.264200000000002</v>
      </c>
      <c r="J2055">
        <v>-0.14583370000000001</v>
      </c>
      <c r="K2055">
        <v>-6.8146999999999999E-2</v>
      </c>
      <c r="L2055" s="1">
        <v>-1.43415E-2</v>
      </c>
      <c r="M2055" s="1">
        <v>3.9464100000000002E-2</v>
      </c>
      <c r="N2055">
        <v>0.1171508</v>
      </c>
      <c r="O2055">
        <v>-0.19597970000000001</v>
      </c>
      <c r="P2055">
        <v>-0.1182931</v>
      </c>
      <c r="Q2055">
        <v>-6.4487500000000003E-2</v>
      </c>
      <c r="R2055">
        <v>-1.0681899999999999E-2</v>
      </c>
      <c r="S2055">
        <v>6.7004800000000003E-2</v>
      </c>
    </row>
    <row r="2056" spans="1:19">
      <c r="A2056" s="12" t="s">
        <v>24</v>
      </c>
      <c r="B2056" s="14">
        <v>4</v>
      </c>
      <c r="C2056" t="s">
        <v>63</v>
      </c>
      <c r="D2056" t="s">
        <v>52</v>
      </c>
      <c r="E2056" t="str">
        <f t="shared" si="32"/>
        <v>9/15/2012†*4AggregateAll</v>
      </c>
      <c r="F2056">
        <v>4.7844550000000003</v>
      </c>
      <c r="G2056">
        <v>4.4641390000000003</v>
      </c>
      <c r="H2056">
        <v>4.6843190000000003</v>
      </c>
      <c r="I2056">
        <v>72.945049999999995</v>
      </c>
      <c r="J2056">
        <v>-1.0397460000000001</v>
      </c>
      <c r="K2056">
        <v>-0.61470060000000004</v>
      </c>
      <c r="L2056" s="1">
        <v>-0.32031559999999998</v>
      </c>
      <c r="M2056" s="1">
        <v>-2.5930600000000002E-2</v>
      </c>
      <c r="N2056">
        <v>0.39911459999999999</v>
      </c>
      <c r="O2056">
        <v>-0.81956629999999997</v>
      </c>
      <c r="P2056">
        <v>-0.39452100000000001</v>
      </c>
      <c r="Q2056">
        <v>-0.100136</v>
      </c>
      <c r="R2056">
        <v>0.194249</v>
      </c>
      <c r="S2056">
        <v>0.61929420000000002</v>
      </c>
    </row>
    <row r="2057" spans="1:19">
      <c r="A2057" s="12" t="s">
        <v>24</v>
      </c>
      <c r="B2057" s="14">
        <v>4</v>
      </c>
      <c r="C2057" t="s">
        <v>55</v>
      </c>
      <c r="D2057" t="s">
        <v>58</v>
      </c>
      <c r="E2057" t="str">
        <f t="shared" si="32"/>
        <v>9/15/2012†*4Average Per Device100% Cycling</v>
      </c>
      <c r="F2057">
        <v>0.67885830000000003</v>
      </c>
      <c r="G2057">
        <v>0.63041570000000002</v>
      </c>
      <c r="H2057">
        <v>0.67295229999999995</v>
      </c>
      <c r="I2057">
        <v>72.74794</v>
      </c>
      <c r="J2057">
        <v>-0.154974</v>
      </c>
      <c r="K2057">
        <v>-9.2034400000000002E-2</v>
      </c>
      <c r="L2057" s="1">
        <v>-4.8442600000000002E-2</v>
      </c>
      <c r="M2057" s="1">
        <v>-4.8507999999999997E-3</v>
      </c>
      <c r="N2057">
        <v>5.8088800000000003E-2</v>
      </c>
      <c r="O2057">
        <v>-0.11243740000000001</v>
      </c>
      <c r="P2057">
        <v>-4.9497800000000002E-2</v>
      </c>
      <c r="Q2057">
        <v>-5.9059999999999998E-3</v>
      </c>
      <c r="R2057">
        <v>3.7685799999999998E-2</v>
      </c>
      <c r="S2057">
        <v>0.1006254</v>
      </c>
    </row>
    <row r="2058" spans="1:19">
      <c r="A2058" s="12" t="s">
        <v>24</v>
      </c>
      <c r="B2058" s="14">
        <v>4</v>
      </c>
      <c r="C2058" t="s">
        <v>55</v>
      </c>
      <c r="D2058" t="s">
        <v>57</v>
      </c>
      <c r="E2058" t="str">
        <f t="shared" si="32"/>
        <v>9/15/2012†*4Average Per Device50% Cycling</v>
      </c>
      <c r="F2058">
        <v>0.50907939999999996</v>
      </c>
      <c r="G2058">
        <v>0.49461189999999999</v>
      </c>
      <c r="H2058">
        <v>0.44402540000000001</v>
      </c>
      <c r="I2058">
        <v>74.264200000000002</v>
      </c>
      <c r="J2058">
        <v>-0.16880110000000001</v>
      </c>
      <c r="K2058">
        <v>-7.7619499999999994E-2</v>
      </c>
      <c r="L2058" s="1">
        <v>-1.44674E-2</v>
      </c>
      <c r="M2058" s="1">
        <v>4.8684600000000001E-2</v>
      </c>
      <c r="N2058">
        <v>0.1398662</v>
      </c>
      <c r="O2058">
        <v>-0.21938759999999999</v>
      </c>
      <c r="P2058">
        <v>-0.12820609999999999</v>
      </c>
      <c r="Q2058">
        <v>-6.5054000000000001E-2</v>
      </c>
      <c r="R2058">
        <v>-1.9019E-3</v>
      </c>
      <c r="S2058">
        <v>8.9279600000000001E-2</v>
      </c>
    </row>
    <row r="2059" spans="1:19">
      <c r="A2059" s="12" t="s">
        <v>24</v>
      </c>
      <c r="B2059" s="14">
        <v>4</v>
      </c>
      <c r="C2059" t="s">
        <v>55</v>
      </c>
      <c r="D2059" t="s">
        <v>52</v>
      </c>
      <c r="E2059" t="str">
        <f t="shared" si="32"/>
        <v>9/15/2012†*4Average Per DeviceAll</v>
      </c>
      <c r="F2059">
        <v>0.65678700000000001</v>
      </c>
      <c r="G2059">
        <v>0.61276120000000001</v>
      </c>
      <c r="H2059">
        <v>0.64319179999999998</v>
      </c>
      <c r="I2059">
        <v>72.945049999999995</v>
      </c>
      <c r="J2059">
        <v>-0.15677150000000001</v>
      </c>
      <c r="K2059">
        <v>-9.0160500000000005E-2</v>
      </c>
      <c r="L2059" s="1">
        <v>-4.4025799999999997E-2</v>
      </c>
      <c r="M2059" s="1">
        <v>2.1088000000000001E-3</v>
      </c>
      <c r="N2059">
        <v>6.8719799999999998E-2</v>
      </c>
      <c r="O2059">
        <v>-0.12634090000000001</v>
      </c>
      <c r="P2059">
        <v>-5.97298E-2</v>
      </c>
      <c r="Q2059">
        <v>-1.35952E-2</v>
      </c>
      <c r="R2059">
        <v>3.2539400000000003E-2</v>
      </c>
      <c r="S2059">
        <v>9.9150500000000003E-2</v>
      </c>
    </row>
    <row r="2060" spans="1:19">
      <c r="A2060" s="12" t="s">
        <v>24</v>
      </c>
      <c r="B2060" s="14">
        <v>4</v>
      </c>
      <c r="C2060" t="s">
        <v>54</v>
      </c>
      <c r="D2060" t="s">
        <v>58</v>
      </c>
      <c r="E2060" t="str">
        <f t="shared" si="32"/>
        <v>9/15/2012†*4Average Per Premise100% Cycling</v>
      </c>
      <c r="F2060">
        <v>0.77332999999999996</v>
      </c>
      <c r="G2060">
        <v>0.71814599999999995</v>
      </c>
      <c r="H2060">
        <v>0.76660220000000001</v>
      </c>
      <c r="I2060">
        <v>72.74794</v>
      </c>
      <c r="J2060">
        <v>-0.16171540000000001</v>
      </c>
      <c r="K2060">
        <v>-9.8775799999999997E-2</v>
      </c>
      <c r="L2060" s="1">
        <v>-5.5183999999999997E-2</v>
      </c>
      <c r="M2060" s="1">
        <v>-1.15922E-2</v>
      </c>
      <c r="N2060">
        <v>5.1347400000000001E-2</v>
      </c>
      <c r="O2060">
        <v>-0.1132592</v>
      </c>
      <c r="P2060">
        <v>-5.0319599999999999E-2</v>
      </c>
      <c r="Q2060">
        <v>-6.7277999999999999E-3</v>
      </c>
      <c r="R2060">
        <v>3.6864000000000001E-2</v>
      </c>
      <c r="S2060">
        <v>9.9803600000000006E-2</v>
      </c>
    </row>
    <row r="2061" spans="1:19">
      <c r="A2061" s="12" t="s">
        <v>24</v>
      </c>
      <c r="B2061" s="14">
        <v>4</v>
      </c>
      <c r="C2061" t="s">
        <v>54</v>
      </c>
      <c r="D2061" t="s">
        <v>57</v>
      </c>
      <c r="E2061" t="str">
        <f t="shared" si="32"/>
        <v>9/15/2012†*4Average Per Premise50% Cycling</v>
      </c>
      <c r="F2061">
        <v>0.59230749999999999</v>
      </c>
      <c r="G2061">
        <v>0.57547479999999995</v>
      </c>
      <c r="H2061">
        <v>0.51661800000000002</v>
      </c>
      <c r="I2061">
        <v>74.264200000000002</v>
      </c>
      <c r="J2061">
        <v>-0.17116629999999999</v>
      </c>
      <c r="K2061">
        <v>-7.9984799999999995E-2</v>
      </c>
      <c r="L2061" s="1">
        <v>-1.6832699999999999E-2</v>
      </c>
      <c r="M2061" s="1">
        <v>4.6319399999999997E-2</v>
      </c>
      <c r="N2061">
        <v>0.13750090000000001</v>
      </c>
      <c r="O2061">
        <v>-0.23002320000000001</v>
      </c>
      <c r="P2061">
        <v>-0.13884160000000001</v>
      </c>
      <c r="Q2061">
        <v>-7.5689599999999996E-2</v>
      </c>
      <c r="R2061">
        <v>-1.25375E-2</v>
      </c>
      <c r="S2061">
        <v>7.8644099999999995E-2</v>
      </c>
    </row>
    <row r="2062" spans="1:19">
      <c r="A2062" s="12" t="s">
        <v>24</v>
      </c>
      <c r="B2062" s="14">
        <v>4</v>
      </c>
      <c r="C2062" t="s">
        <v>54</v>
      </c>
      <c r="D2062" t="s">
        <v>52</v>
      </c>
      <c r="E2062" t="str">
        <f t="shared" si="32"/>
        <v>9/15/2012†*4Average Per PremiseAll</v>
      </c>
      <c r="F2062">
        <v>0.74979709999999999</v>
      </c>
      <c r="G2062">
        <v>0.69959870000000002</v>
      </c>
      <c r="H2062">
        <v>0.73410419999999998</v>
      </c>
      <c r="I2062">
        <v>72.945049999999995</v>
      </c>
      <c r="J2062">
        <v>-0.16294400000000001</v>
      </c>
      <c r="K2062">
        <v>-9.6333000000000002E-2</v>
      </c>
      <c r="L2062" s="1">
        <v>-5.0198300000000001E-2</v>
      </c>
      <c r="M2062" s="1">
        <v>-4.0637E-3</v>
      </c>
      <c r="N2062">
        <v>6.25473E-2</v>
      </c>
      <c r="O2062">
        <v>-0.12843850000000001</v>
      </c>
      <c r="P2062">
        <v>-6.1827500000000001E-2</v>
      </c>
      <c r="Q2062">
        <v>-1.56928E-2</v>
      </c>
      <c r="R2062">
        <v>3.0441800000000001E-2</v>
      </c>
      <c r="S2062">
        <v>9.7052799999999995E-2</v>
      </c>
    </row>
    <row r="2063" spans="1:19">
      <c r="A2063" s="12" t="s">
        <v>24</v>
      </c>
      <c r="B2063" s="14">
        <v>4</v>
      </c>
      <c r="C2063" t="s">
        <v>56</v>
      </c>
      <c r="D2063" t="s">
        <v>58</v>
      </c>
      <c r="E2063" t="str">
        <f t="shared" si="32"/>
        <v>9/15/2012†*4Average Per Ton100% Cycling</v>
      </c>
      <c r="F2063">
        <v>0.18897</v>
      </c>
      <c r="G2063">
        <v>0.17548530000000001</v>
      </c>
      <c r="H2063">
        <v>0.18732599999999999</v>
      </c>
      <c r="I2063">
        <v>72.74794</v>
      </c>
      <c r="J2063">
        <v>-0.1200161</v>
      </c>
      <c r="K2063">
        <v>-5.7076500000000002E-2</v>
      </c>
      <c r="L2063" s="1">
        <v>-1.3484700000000001E-2</v>
      </c>
      <c r="M2063" s="1">
        <v>3.0107100000000001E-2</v>
      </c>
      <c r="N2063">
        <v>9.3046699999999996E-2</v>
      </c>
      <c r="O2063">
        <v>-0.1081754</v>
      </c>
      <c r="P2063">
        <v>-4.52358E-2</v>
      </c>
      <c r="Q2063">
        <v>-1.6440000000000001E-3</v>
      </c>
      <c r="R2063">
        <v>4.19478E-2</v>
      </c>
      <c r="S2063">
        <v>0.10488740000000001</v>
      </c>
    </row>
    <row r="2064" spans="1:19">
      <c r="A2064" s="12" t="s">
        <v>24</v>
      </c>
      <c r="B2064" s="14">
        <v>4</v>
      </c>
      <c r="C2064" t="s">
        <v>56</v>
      </c>
      <c r="D2064" t="s">
        <v>57</v>
      </c>
      <c r="E2064" t="str">
        <f t="shared" si="32"/>
        <v>9/15/2012†*4Average Per Ton50% Cycling</v>
      </c>
      <c r="F2064">
        <v>0.14830450000000001</v>
      </c>
      <c r="G2064">
        <v>0.14408979999999999</v>
      </c>
      <c r="H2064">
        <v>0.129353</v>
      </c>
      <c r="I2064">
        <v>74.264200000000002</v>
      </c>
      <c r="J2064">
        <v>-0.1585483</v>
      </c>
      <c r="K2064">
        <v>-6.7366700000000002E-2</v>
      </c>
      <c r="L2064" s="1">
        <v>-4.2145999999999998E-3</v>
      </c>
      <c r="M2064" s="1">
        <v>5.8937400000000001E-2</v>
      </c>
      <c r="N2064">
        <v>0.150119</v>
      </c>
      <c r="O2064">
        <v>-0.1732851</v>
      </c>
      <c r="P2064">
        <v>-8.2103499999999996E-2</v>
      </c>
      <c r="Q2064">
        <v>-1.89515E-2</v>
      </c>
      <c r="R2064">
        <v>4.42006E-2</v>
      </c>
      <c r="S2064">
        <v>0.13538220000000001</v>
      </c>
    </row>
    <row r="2065" spans="1:19">
      <c r="A2065" s="12" t="s">
        <v>24</v>
      </c>
      <c r="B2065" s="14">
        <v>4</v>
      </c>
      <c r="C2065" t="s">
        <v>56</v>
      </c>
      <c r="D2065" t="s">
        <v>52</v>
      </c>
      <c r="E2065" t="str">
        <f t="shared" si="32"/>
        <v>9/15/2012†*4Average Per TonAll</v>
      </c>
      <c r="F2065">
        <v>0.1836835</v>
      </c>
      <c r="G2065">
        <v>0.1714039</v>
      </c>
      <c r="H2065">
        <v>0.17978949999999999</v>
      </c>
      <c r="I2065">
        <v>72.945049999999995</v>
      </c>
      <c r="J2065">
        <v>-0.12502530000000001</v>
      </c>
      <c r="K2065">
        <v>-5.8414199999999999E-2</v>
      </c>
      <c r="L2065" s="1">
        <v>-1.22796E-2</v>
      </c>
      <c r="M2065" s="1">
        <v>3.3855000000000003E-2</v>
      </c>
      <c r="N2065">
        <v>0.1004661</v>
      </c>
      <c r="O2065">
        <v>-0.1166397</v>
      </c>
      <c r="P2065">
        <v>-5.0028599999999999E-2</v>
      </c>
      <c r="Q2065">
        <v>-3.8939999999999999E-3</v>
      </c>
      <c r="R2065">
        <v>4.2240699999999999E-2</v>
      </c>
      <c r="S2065">
        <v>0.1088517</v>
      </c>
    </row>
    <row r="2066" spans="1:19">
      <c r="A2066" s="12" t="s">
        <v>24</v>
      </c>
      <c r="B2066" s="14">
        <v>5</v>
      </c>
      <c r="C2066" t="s">
        <v>63</v>
      </c>
      <c r="D2066" t="s">
        <v>58</v>
      </c>
      <c r="E2066" t="str">
        <f t="shared" si="32"/>
        <v>9/15/2012†*5Aggregate100% Cycling</v>
      </c>
      <c r="F2066">
        <v>4.0795079999999997</v>
      </c>
      <c r="G2066">
        <v>3.8010760000000001</v>
      </c>
      <c r="H2066">
        <v>4.05755</v>
      </c>
      <c r="I2066">
        <v>71.537739999999999</v>
      </c>
      <c r="J2066">
        <v>-0.84037450000000002</v>
      </c>
      <c r="K2066">
        <v>-0.50837429999999995</v>
      </c>
      <c r="L2066" s="1">
        <v>-0.27843200000000001</v>
      </c>
      <c r="M2066" s="1">
        <v>-4.8489699999999997E-2</v>
      </c>
      <c r="N2066">
        <v>0.2835105</v>
      </c>
      <c r="O2066">
        <v>-0.58390070000000005</v>
      </c>
      <c r="P2066">
        <v>-0.25190050000000003</v>
      </c>
      <c r="Q2066">
        <v>-2.1958200000000001E-2</v>
      </c>
      <c r="R2066">
        <v>0.20798410000000001</v>
      </c>
      <c r="S2066">
        <v>0.53998429999999997</v>
      </c>
    </row>
    <row r="2067" spans="1:19">
      <c r="A2067" s="12" t="s">
        <v>24</v>
      </c>
      <c r="B2067" s="14">
        <v>5</v>
      </c>
      <c r="C2067" t="s">
        <v>63</v>
      </c>
      <c r="D2067" t="s">
        <v>57</v>
      </c>
      <c r="E2067" t="str">
        <f t="shared" si="32"/>
        <v>9/15/2012†*5Aggregate50% Cycling</v>
      </c>
      <c r="F2067">
        <v>0.44716939999999999</v>
      </c>
      <c r="G2067">
        <v>0.58026290000000003</v>
      </c>
      <c r="H2067">
        <v>0.52091639999999995</v>
      </c>
      <c r="I2067">
        <v>72.940110000000004</v>
      </c>
      <c r="J2067">
        <v>1.8109E-2</v>
      </c>
      <c r="K2067">
        <v>8.6042800000000003E-2</v>
      </c>
      <c r="L2067" s="1">
        <v>0.13309360000000001</v>
      </c>
      <c r="M2067" s="1">
        <v>0.18014430000000001</v>
      </c>
      <c r="N2067">
        <v>0.2480782</v>
      </c>
      <c r="O2067">
        <v>-4.1237599999999999E-2</v>
      </c>
      <c r="P2067">
        <v>2.66962E-2</v>
      </c>
      <c r="Q2067">
        <v>7.3746999999999993E-2</v>
      </c>
      <c r="R2067">
        <v>0.1207978</v>
      </c>
      <c r="S2067">
        <v>0.1887316</v>
      </c>
    </row>
    <row r="2068" spans="1:19">
      <c r="A2068" s="12" t="s">
        <v>24</v>
      </c>
      <c r="B2068" s="14">
        <v>5</v>
      </c>
      <c r="C2068" t="s">
        <v>63</v>
      </c>
      <c r="D2068" t="s">
        <v>52</v>
      </c>
      <c r="E2068" t="str">
        <f t="shared" si="32"/>
        <v>9/15/2012†*5AggregateAll</v>
      </c>
      <c r="F2068">
        <v>4.5314629999999996</v>
      </c>
      <c r="G2068">
        <v>4.3814830000000002</v>
      </c>
      <c r="H2068">
        <v>4.5812179999999998</v>
      </c>
      <c r="I2068">
        <v>71.720050000000001</v>
      </c>
      <c r="J2068">
        <v>-0.82615850000000002</v>
      </c>
      <c r="K2068">
        <v>-0.42666680000000001</v>
      </c>
      <c r="L2068" s="1">
        <v>-0.14998010000000001</v>
      </c>
      <c r="M2068" s="1">
        <v>0.1267066</v>
      </c>
      <c r="N2068">
        <v>0.52619830000000001</v>
      </c>
      <c r="O2068">
        <v>-0.62642370000000003</v>
      </c>
      <c r="P2068">
        <v>-0.2269321</v>
      </c>
      <c r="Q2068">
        <v>4.9754600000000003E-2</v>
      </c>
      <c r="R2068">
        <v>0.32644129999999999</v>
      </c>
      <c r="S2068">
        <v>0.72593300000000005</v>
      </c>
    </row>
    <row r="2069" spans="1:19">
      <c r="A2069" s="12" t="s">
        <v>24</v>
      </c>
      <c r="B2069" s="14">
        <v>5</v>
      </c>
      <c r="C2069" t="s">
        <v>55</v>
      </c>
      <c r="D2069" t="s">
        <v>58</v>
      </c>
      <c r="E2069" t="str">
        <f t="shared" si="32"/>
        <v>9/15/2012†*5Average Per Device100% Cycling</v>
      </c>
      <c r="F2069">
        <v>0.64770229999999995</v>
      </c>
      <c r="G2069">
        <v>0.60349569999999997</v>
      </c>
      <c r="H2069">
        <v>0.64421600000000001</v>
      </c>
      <c r="I2069">
        <v>71.537739999999999</v>
      </c>
      <c r="J2069">
        <v>-0.145842</v>
      </c>
      <c r="K2069">
        <v>-8.5794999999999996E-2</v>
      </c>
      <c r="L2069" s="1">
        <v>-4.4206599999999999E-2</v>
      </c>
      <c r="M2069" s="1">
        <v>-2.6180999999999999E-3</v>
      </c>
      <c r="N2069">
        <v>5.7428899999999998E-2</v>
      </c>
      <c r="O2069">
        <v>-0.1051217</v>
      </c>
      <c r="P2069">
        <v>-4.5074700000000002E-2</v>
      </c>
      <c r="Q2069">
        <v>-3.4862999999999999E-3</v>
      </c>
      <c r="R2069">
        <v>3.81021E-2</v>
      </c>
      <c r="S2069">
        <v>9.8149200000000006E-2</v>
      </c>
    </row>
    <row r="2070" spans="1:19">
      <c r="A2070" s="12" t="s">
        <v>24</v>
      </c>
      <c r="B2070" s="14">
        <v>5</v>
      </c>
      <c r="C2070" t="s">
        <v>55</v>
      </c>
      <c r="D2070" t="s">
        <v>57</v>
      </c>
      <c r="E2070" t="str">
        <f t="shared" si="32"/>
        <v>9/15/2012†*5Average Per Device50% Cycling</v>
      </c>
      <c r="F2070">
        <v>0.45109779999999999</v>
      </c>
      <c r="G2070">
        <v>0.58536060000000001</v>
      </c>
      <c r="H2070">
        <v>0.52549270000000003</v>
      </c>
      <c r="I2070">
        <v>72.940110000000004</v>
      </c>
      <c r="J2070">
        <v>-6.9570000000000005E-4</v>
      </c>
      <c r="K2070">
        <v>7.9038899999999995E-2</v>
      </c>
      <c r="L2070" s="1">
        <v>0.13426279999999999</v>
      </c>
      <c r="M2070" s="1">
        <v>0.18948670000000001</v>
      </c>
      <c r="N2070">
        <v>0.26922119999999999</v>
      </c>
      <c r="O2070">
        <v>-6.0563600000000002E-2</v>
      </c>
      <c r="P2070">
        <v>1.9171000000000001E-2</v>
      </c>
      <c r="Q2070">
        <v>7.43949E-2</v>
      </c>
      <c r="R2070">
        <v>0.12961880000000001</v>
      </c>
      <c r="S2070">
        <v>0.20935329999999999</v>
      </c>
    </row>
    <row r="2071" spans="1:19">
      <c r="A2071" s="12" t="s">
        <v>24</v>
      </c>
      <c r="B2071" s="14">
        <v>5</v>
      </c>
      <c r="C2071" t="s">
        <v>55</v>
      </c>
      <c r="D2071" t="s">
        <v>52</v>
      </c>
      <c r="E2071" t="str">
        <f t="shared" si="32"/>
        <v>9/15/2012†*5Average Per DeviceAll</v>
      </c>
      <c r="F2071">
        <v>0.62214369999999997</v>
      </c>
      <c r="G2071">
        <v>0.60113819999999996</v>
      </c>
      <c r="H2071">
        <v>0.62878199999999995</v>
      </c>
      <c r="I2071">
        <v>71.720050000000001</v>
      </c>
      <c r="J2071">
        <v>-0.126973</v>
      </c>
      <c r="K2071">
        <v>-6.4366599999999996E-2</v>
      </c>
      <c r="L2071" s="1">
        <v>-2.10055E-2</v>
      </c>
      <c r="M2071" s="1">
        <v>2.23555E-2</v>
      </c>
      <c r="N2071">
        <v>8.4961900000000007E-2</v>
      </c>
      <c r="O2071">
        <v>-9.9329200000000006E-2</v>
      </c>
      <c r="P2071">
        <v>-3.6722699999999997E-2</v>
      </c>
      <c r="Q2071">
        <v>6.6382999999999998E-3</v>
      </c>
      <c r="R2071">
        <v>4.9999300000000003E-2</v>
      </c>
      <c r="S2071">
        <v>0.1126057</v>
      </c>
    </row>
    <row r="2072" spans="1:19">
      <c r="A2072" s="12" t="s">
        <v>24</v>
      </c>
      <c r="B2072" s="14">
        <v>5</v>
      </c>
      <c r="C2072" t="s">
        <v>54</v>
      </c>
      <c r="D2072" t="s">
        <v>58</v>
      </c>
      <c r="E2072" t="str">
        <f t="shared" si="32"/>
        <v>9/15/2012†*5Average Per Premise100% Cycling</v>
      </c>
      <c r="F2072">
        <v>0.73783829999999995</v>
      </c>
      <c r="G2072">
        <v>0.68747979999999997</v>
      </c>
      <c r="H2072">
        <v>0.73386680000000004</v>
      </c>
      <c r="I2072">
        <v>71.537739999999999</v>
      </c>
      <c r="J2072">
        <v>-0.15199389999999999</v>
      </c>
      <c r="K2072">
        <v>-9.1946899999999998E-2</v>
      </c>
      <c r="L2072" s="1">
        <v>-5.03585E-2</v>
      </c>
      <c r="M2072" s="1">
        <v>-8.7700999999999994E-3</v>
      </c>
      <c r="N2072">
        <v>5.1277000000000003E-2</v>
      </c>
      <c r="O2072">
        <v>-0.1056069</v>
      </c>
      <c r="P2072">
        <v>-4.55599E-2</v>
      </c>
      <c r="Q2072">
        <v>-3.9715000000000002E-3</v>
      </c>
      <c r="R2072">
        <v>3.7616999999999998E-2</v>
      </c>
      <c r="S2072">
        <v>9.7664000000000001E-2</v>
      </c>
    </row>
    <row r="2073" spans="1:19">
      <c r="A2073" s="12" t="s">
        <v>24</v>
      </c>
      <c r="B2073" s="14">
        <v>5</v>
      </c>
      <c r="C2073" t="s">
        <v>54</v>
      </c>
      <c r="D2073" t="s">
        <v>57</v>
      </c>
      <c r="E2073" t="str">
        <f t="shared" si="32"/>
        <v>9/15/2012†*5Average Per Premise50% Cycling</v>
      </c>
      <c r="F2073">
        <v>0.5248467</v>
      </c>
      <c r="G2073">
        <v>0.68105979999999999</v>
      </c>
      <c r="H2073">
        <v>0.61140419999999995</v>
      </c>
      <c r="I2073">
        <v>72.940110000000004</v>
      </c>
      <c r="J2073">
        <v>2.1254599999999998E-2</v>
      </c>
      <c r="K2073">
        <v>0.1009892</v>
      </c>
      <c r="L2073" s="1">
        <v>0.15621309999999999</v>
      </c>
      <c r="M2073" s="1">
        <v>0.21143700000000001</v>
      </c>
      <c r="N2073">
        <v>0.29117159999999997</v>
      </c>
      <c r="O2073">
        <v>-4.8400899999999997E-2</v>
      </c>
      <c r="P2073">
        <v>3.1333600000000003E-2</v>
      </c>
      <c r="Q2073">
        <v>8.6557499999999996E-2</v>
      </c>
      <c r="R2073">
        <v>0.1417814</v>
      </c>
      <c r="S2073">
        <v>0.22151599999999999</v>
      </c>
    </row>
    <row r="2074" spans="1:19">
      <c r="A2074" s="12" t="s">
        <v>24</v>
      </c>
      <c r="B2074" s="14">
        <v>5</v>
      </c>
      <c r="C2074" t="s">
        <v>54</v>
      </c>
      <c r="D2074" t="s">
        <v>52</v>
      </c>
      <c r="E2074" t="str">
        <f t="shared" si="32"/>
        <v>9/15/2012†*5Average Per PremiseAll</v>
      </c>
      <c r="F2074">
        <v>0.71014940000000004</v>
      </c>
      <c r="G2074">
        <v>0.68664519999999996</v>
      </c>
      <c r="H2074">
        <v>0.71794670000000005</v>
      </c>
      <c r="I2074">
        <v>71.720050000000001</v>
      </c>
      <c r="J2074">
        <v>-0.12947159999999999</v>
      </c>
      <c r="K2074">
        <v>-6.68652E-2</v>
      </c>
      <c r="L2074" s="1">
        <v>-2.3504199999999999E-2</v>
      </c>
      <c r="M2074" s="1">
        <v>1.98569E-2</v>
      </c>
      <c r="N2074">
        <v>8.2463300000000003E-2</v>
      </c>
      <c r="O2074">
        <v>-9.8170199999999999E-2</v>
      </c>
      <c r="P2074">
        <v>-3.5563699999999997E-2</v>
      </c>
      <c r="Q2074">
        <v>7.7973000000000001E-3</v>
      </c>
      <c r="R2074">
        <v>5.1158299999999997E-2</v>
      </c>
      <c r="S2074">
        <v>0.1137648</v>
      </c>
    </row>
    <row r="2075" spans="1:19">
      <c r="A2075" s="12" t="s">
        <v>24</v>
      </c>
      <c r="B2075" s="14">
        <v>5</v>
      </c>
      <c r="C2075" t="s">
        <v>56</v>
      </c>
      <c r="D2075" t="s">
        <v>58</v>
      </c>
      <c r="E2075" t="str">
        <f t="shared" si="32"/>
        <v>9/15/2012†*5Average Per Ton100% Cycling</v>
      </c>
      <c r="F2075">
        <v>0.18029729999999999</v>
      </c>
      <c r="G2075">
        <v>0.1679918</v>
      </c>
      <c r="H2075">
        <v>0.17932690000000001</v>
      </c>
      <c r="I2075">
        <v>71.537739999999999</v>
      </c>
      <c r="J2075">
        <v>-0.113941</v>
      </c>
      <c r="K2075">
        <v>-5.3893999999999997E-2</v>
      </c>
      <c r="L2075" s="1">
        <v>-1.23055E-2</v>
      </c>
      <c r="M2075" s="1">
        <v>2.9282900000000001E-2</v>
      </c>
      <c r="N2075">
        <v>8.9329900000000004E-2</v>
      </c>
      <c r="O2075">
        <v>-0.1026059</v>
      </c>
      <c r="P2075">
        <v>-4.2558899999999997E-2</v>
      </c>
      <c r="Q2075">
        <v>-9.7050000000000001E-4</v>
      </c>
      <c r="R2075">
        <v>4.0617899999999998E-2</v>
      </c>
      <c r="S2075">
        <v>0.100665</v>
      </c>
    </row>
    <row r="2076" spans="1:19">
      <c r="A2076" s="12" t="s">
        <v>24</v>
      </c>
      <c r="B2076" s="14">
        <v>5</v>
      </c>
      <c r="C2076" t="s">
        <v>56</v>
      </c>
      <c r="D2076" t="s">
        <v>57</v>
      </c>
      <c r="E2076" t="str">
        <f t="shared" si="32"/>
        <v>9/15/2012†*5Average Per Ton50% Cycling</v>
      </c>
      <c r="F2076">
        <v>0.13141330000000001</v>
      </c>
      <c r="G2076">
        <v>0.1705266</v>
      </c>
      <c r="H2076">
        <v>0.153086</v>
      </c>
      <c r="I2076">
        <v>72.940110000000004</v>
      </c>
      <c r="J2076">
        <v>-9.5845200000000005E-2</v>
      </c>
      <c r="K2076">
        <v>-1.6110599999999999E-2</v>
      </c>
      <c r="L2076" s="1">
        <v>3.9113299999999997E-2</v>
      </c>
      <c r="M2076" s="1">
        <v>9.4337199999999996E-2</v>
      </c>
      <c r="N2076">
        <v>0.1740718</v>
      </c>
      <c r="O2076">
        <v>-0.11328580000000001</v>
      </c>
      <c r="P2076">
        <v>-3.3551299999999999E-2</v>
      </c>
      <c r="Q2076">
        <v>2.16726E-2</v>
      </c>
      <c r="R2076">
        <v>7.6896500000000007E-2</v>
      </c>
      <c r="S2076">
        <v>0.1566311</v>
      </c>
    </row>
    <row r="2077" spans="1:19">
      <c r="A2077" s="12" t="s">
        <v>24</v>
      </c>
      <c r="B2077" s="14">
        <v>5</v>
      </c>
      <c r="C2077" t="s">
        <v>56</v>
      </c>
      <c r="D2077" t="s">
        <v>52</v>
      </c>
      <c r="E2077" t="str">
        <f t="shared" si="32"/>
        <v>9/15/2012†*5Average Per TonAll</v>
      </c>
      <c r="F2077">
        <v>0.1739424</v>
      </c>
      <c r="G2077">
        <v>0.16832130000000001</v>
      </c>
      <c r="H2077">
        <v>0.1759155</v>
      </c>
      <c r="I2077">
        <v>71.720050000000001</v>
      </c>
      <c r="J2077">
        <v>-0.11158849999999999</v>
      </c>
      <c r="K2077">
        <v>-4.8982100000000001E-2</v>
      </c>
      <c r="L2077" s="1">
        <v>-5.6211000000000004E-3</v>
      </c>
      <c r="M2077" s="1">
        <v>3.77399E-2</v>
      </c>
      <c r="N2077">
        <v>0.1003464</v>
      </c>
      <c r="O2077">
        <v>-0.1039943</v>
      </c>
      <c r="P2077">
        <v>-4.1387899999999998E-2</v>
      </c>
      <c r="Q2077">
        <v>1.9731000000000002E-3</v>
      </c>
      <c r="R2077">
        <v>4.5334199999999998E-2</v>
      </c>
      <c r="S2077">
        <v>0.1079406</v>
      </c>
    </row>
    <row r="2078" spans="1:19">
      <c r="A2078" s="12" t="s">
        <v>24</v>
      </c>
      <c r="B2078" s="14">
        <v>6</v>
      </c>
      <c r="C2078" t="s">
        <v>63</v>
      </c>
      <c r="D2078" t="s">
        <v>58</v>
      </c>
      <c r="E2078" t="str">
        <f t="shared" si="32"/>
        <v>9/15/2012†*6Aggregate100% Cycling</v>
      </c>
      <c r="F2078">
        <v>4.3475859999999997</v>
      </c>
      <c r="G2078">
        <v>3.621324</v>
      </c>
      <c r="H2078">
        <v>3.865669</v>
      </c>
      <c r="I2078">
        <v>71.147390000000001</v>
      </c>
      <c r="J2078">
        <v>-1.2855529999999999</v>
      </c>
      <c r="K2078">
        <v>-0.95511950000000001</v>
      </c>
      <c r="L2078" s="1">
        <v>-0.72626210000000002</v>
      </c>
      <c r="M2078" s="1">
        <v>-0.49740459999999997</v>
      </c>
      <c r="N2078">
        <v>-0.1669708</v>
      </c>
      <c r="O2078">
        <v>-1.0412079999999999</v>
      </c>
      <c r="P2078">
        <v>-0.71077429999999997</v>
      </c>
      <c r="Q2078">
        <v>-0.48191679999999998</v>
      </c>
      <c r="R2078">
        <v>-0.25305939999999999</v>
      </c>
      <c r="S2078">
        <v>7.7374399999999996E-2</v>
      </c>
    </row>
    <row r="2079" spans="1:19">
      <c r="A2079" s="12" t="s">
        <v>24</v>
      </c>
      <c r="B2079" s="14">
        <v>6</v>
      </c>
      <c r="C2079" t="s">
        <v>63</v>
      </c>
      <c r="D2079" t="s">
        <v>57</v>
      </c>
      <c r="E2079" t="str">
        <f t="shared" si="32"/>
        <v>9/15/2012†*6Aggregate50% Cycling</v>
      </c>
      <c r="F2079">
        <v>0.50528240000000002</v>
      </c>
      <c r="G2079">
        <v>0.59726610000000002</v>
      </c>
      <c r="H2079">
        <v>0.53618049999999995</v>
      </c>
      <c r="I2079">
        <v>72.459969999999998</v>
      </c>
      <c r="J2079">
        <v>-5.0532000000000001E-2</v>
      </c>
      <c r="K2079">
        <v>3.3667500000000003E-2</v>
      </c>
      <c r="L2079" s="1">
        <v>9.1983700000000002E-2</v>
      </c>
      <c r="M2079" s="1">
        <v>0.15029999999999999</v>
      </c>
      <c r="N2079">
        <v>0.2344994</v>
      </c>
      <c r="O2079">
        <v>-0.1116176</v>
      </c>
      <c r="P2079">
        <v>-2.7418100000000001E-2</v>
      </c>
      <c r="Q2079">
        <v>3.0898100000000001E-2</v>
      </c>
      <c r="R2079">
        <v>8.9214399999999999E-2</v>
      </c>
      <c r="S2079">
        <v>0.17341390000000001</v>
      </c>
    </row>
    <row r="2080" spans="1:19">
      <c r="A2080" s="12" t="s">
        <v>24</v>
      </c>
      <c r="B2080" s="14">
        <v>6</v>
      </c>
      <c r="C2080" t="s">
        <v>63</v>
      </c>
      <c r="D2080" t="s">
        <v>52</v>
      </c>
      <c r="E2080" t="str">
        <f t="shared" si="32"/>
        <v>9/15/2012†*6AggregateAll</v>
      </c>
      <c r="F2080">
        <v>4.8572110000000004</v>
      </c>
      <c r="G2080">
        <v>4.2175549999999999</v>
      </c>
      <c r="H2080">
        <v>4.4034190000000004</v>
      </c>
      <c r="I2080">
        <v>71.318029999999993</v>
      </c>
      <c r="J2080">
        <v>-1.339977</v>
      </c>
      <c r="K2080">
        <v>-0.92622159999999998</v>
      </c>
      <c r="L2080" s="1">
        <v>-0.6396558</v>
      </c>
      <c r="M2080" s="1">
        <v>-0.35309000000000001</v>
      </c>
      <c r="N2080">
        <v>6.0665499999999997E-2</v>
      </c>
      <c r="O2080">
        <v>-1.1541129999999999</v>
      </c>
      <c r="P2080">
        <v>-0.74035790000000001</v>
      </c>
      <c r="Q2080">
        <v>-0.45379209999999998</v>
      </c>
      <c r="R2080">
        <v>-0.16722629999999999</v>
      </c>
      <c r="S2080">
        <v>0.2465292</v>
      </c>
    </row>
    <row r="2081" spans="1:19">
      <c r="A2081" s="12" t="s">
        <v>24</v>
      </c>
      <c r="B2081" s="14">
        <v>6</v>
      </c>
      <c r="C2081" t="s">
        <v>55</v>
      </c>
      <c r="D2081" t="s">
        <v>58</v>
      </c>
      <c r="E2081" t="str">
        <f t="shared" si="32"/>
        <v>9/15/2012†*6Average Per Device100% Cycling</v>
      </c>
      <c r="F2081">
        <v>0.69026500000000002</v>
      </c>
      <c r="G2081">
        <v>0.57495649999999998</v>
      </c>
      <c r="H2081">
        <v>0.61375120000000005</v>
      </c>
      <c r="I2081">
        <v>71.147390000000001</v>
      </c>
      <c r="J2081">
        <v>-0.2164644</v>
      </c>
      <c r="K2081">
        <v>-0.1567007</v>
      </c>
      <c r="L2081" s="1">
        <v>-0.11530849999999999</v>
      </c>
      <c r="M2081" s="1">
        <v>-7.3916300000000004E-2</v>
      </c>
      <c r="N2081">
        <v>-1.41525E-2</v>
      </c>
      <c r="O2081">
        <v>-0.17766979999999999</v>
      </c>
      <c r="P2081">
        <v>-0.117906</v>
      </c>
      <c r="Q2081">
        <v>-7.6513800000000007E-2</v>
      </c>
      <c r="R2081">
        <v>-3.5121600000000003E-2</v>
      </c>
      <c r="S2081">
        <v>2.46421E-2</v>
      </c>
    </row>
    <row r="2082" spans="1:19">
      <c r="A2082" s="12" t="s">
        <v>24</v>
      </c>
      <c r="B2082" s="14">
        <v>6</v>
      </c>
      <c r="C2082" t="s">
        <v>55</v>
      </c>
      <c r="D2082" t="s">
        <v>57</v>
      </c>
      <c r="E2082" t="str">
        <f t="shared" si="32"/>
        <v>9/15/2012†*6Average Per Device50% Cycling</v>
      </c>
      <c r="F2082">
        <v>0.50972139999999999</v>
      </c>
      <c r="G2082">
        <v>0.60251319999999997</v>
      </c>
      <c r="H2082">
        <v>0.54089100000000001</v>
      </c>
      <c r="I2082">
        <v>72.459969999999998</v>
      </c>
      <c r="J2082">
        <v>-7.4480199999999996E-2</v>
      </c>
      <c r="K2082">
        <v>2.4345499999999999E-2</v>
      </c>
      <c r="L2082" s="1">
        <v>9.2791799999999994E-2</v>
      </c>
      <c r="M2082" s="1">
        <v>0.1612381</v>
      </c>
      <c r="N2082">
        <v>0.26006370000000001</v>
      </c>
      <c r="O2082">
        <v>-0.13610240000000001</v>
      </c>
      <c r="P2082">
        <v>-3.7276700000000003E-2</v>
      </c>
      <c r="Q2082">
        <v>3.1169599999999999E-2</v>
      </c>
      <c r="R2082">
        <v>9.9615899999999993E-2</v>
      </c>
      <c r="S2082">
        <v>0.1984416</v>
      </c>
    </row>
    <row r="2083" spans="1:19">
      <c r="A2083" s="12" t="s">
        <v>24</v>
      </c>
      <c r="B2083" s="14">
        <v>6</v>
      </c>
      <c r="C2083" t="s">
        <v>55</v>
      </c>
      <c r="D2083" t="s">
        <v>52</v>
      </c>
      <c r="E2083" t="str">
        <f t="shared" si="32"/>
        <v>9/15/2012†*6Average Per DeviceAll</v>
      </c>
      <c r="F2083">
        <v>0.66679429999999995</v>
      </c>
      <c r="G2083">
        <v>0.57853889999999997</v>
      </c>
      <c r="H2083">
        <v>0.60427929999999996</v>
      </c>
      <c r="I2083">
        <v>71.318029999999993</v>
      </c>
      <c r="J2083">
        <v>-0.1980065</v>
      </c>
      <c r="K2083">
        <v>-0.1331647</v>
      </c>
      <c r="L2083" s="1">
        <v>-8.8255399999999998E-2</v>
      </c>
      <c r="M2083" s="1">
        <v>-4.3346200000000001E-2</v>
      </c>
      <c r="N2083">
        <v>2.14956E-2</v>
      </c>
      <c r="O2083">
        <v>-0.172266</v>
      </c>
      <c r="P2083">
        <v>-0.1074242</v>
      </c>
      <c r="Q2083">
        <v>-6.2515000000000001E-2</v>
      </c>
      <c r="R2083">
        <v>-1.7605800000000001E-2</v>
      </c>
      <c r="S2083">
        <v>4.7236E-2</v>
      </c>
    </row>
    <row r="2084" spans="1:19">
      <c r="A2084" s="12" t="s">
        <v>24</v>
      </c>
      <c r="B2084" s="14">
        <v>6</v>
      </c>
      <c r="C2084" t="s">
        <v>54</v>
      </c>
      <c r="D2084" t="s">
        <v>58</v>
      </c>
      <c r="E2084" t="str">
        <f t="shared" si="32"/>
        <v>9/15/2012†*6Average Per Premise100% Cycling</v>
      </c>
      <c r="F2084">
        <v>0.78632409999999997</v>
      </c>
      <c r="G2084">
        <v>0.65496900000000002</v>
      </c>
      <c r="H2084">
        <v>0.69916239999999996</v>
      </c>
      <c r="I2084">
        <v>71.147390000000001</v>
      </c>
      <c r="J2084">
        <v>-0.232511</v>
      </c>
      <c r="K2084">
        <v>-0.17274719999999999</v>
      </c>
      <c r="L2084" s="1">
        <v>-0.131355</v>
      </c>
      <c r="M2084" s="1">
        <v>-8.9962899999999998E-2</v>
      </c>
      <c r="N2084">
        <v>-3.01991E-2</v>
      </c>
      <c r="O2084">
        <v>-0.1883176</v>
      </c>
      <c r="P2084">
        <v>-0.1285539</v>
      </c>
      <c r="Q2084">
        <v>-8.7161699999999995E-2</v>
      </c>
      <c r="R2084">
        <v>-4.5769499999999998E-2</v>
      </c>
      <c r="S2084">
        <v>1.3994299999999999E-2</v>
      </c>
    </row>
    <row r="2085" spans="1:19">
      <c r="A2085" s="12" t="s">
        <v>24</v>
      </c>
      <c r="B2085" s="14">
        <v>6</v>
      </c>
      <c r="C2085" t="s">
        <v>54</v>
      </c>
      <c r="D2085" t="s">
        <v>57</v>
      </c>
      <c r="E2085" t="str">
        <f t="shared" si="32"/>
        <v>9/15/2012†*6Average Per Premise50% Cycling</v>
      </c>
      <c r="F2085">
        <v>0.59305439999999998</v>
      </c>
      <c r="G2085">
        <v>0.70101650000000004</v>
      </c>
      <c r="H2085">
        <v>0.62931979999999998</v>
      </c>
      <c r="I2085">
        <v>72.459969999999998</v>
      </c>
      <c r="J2085">
        <v>-5.9309800000000003E-2</v>
      </c>
      <c r="K2085">
        <v>3.9515799999999997E-2</v>
      </c>
      <c r="L2085" s="1">
        <v>0.10796210000000001</v>
      </c>
      <c r="M2085" s="1">
        <v>0.1764085</v>
      </c>
      <c r="N2085">
        <v>0.27523409999999998</v>
      </c>
      <c r="O2085">
        <v>-0.1310065</v>
      </c>
      <c r="P2085">
        <v>-3.2180899999999998E-2</v>
      </c>
      <c r="Q2085">
        <v>3.6265400000000003E-2</v>
      </c>
      <c r="R2085">
        <v>0.10471179999999999</v>
      </c>
      <c r="S2085">
        <v>0.20353740000000001</v>
      </c>
    </row>
    <row r="2086" spans="1:19">
      <c r="A2086" s="12" t="s">
        <v>24</v>
      </c>
      <c r="B2086" s="14">
        <v>6</v>
      </c>
      <c r="C2086" t="s">
        <v>54</v>
      </c>
      <c r="D2086" t="s">
        <v>52</v>
      </c>
      <c r="E2086" t="str">
        <f t="shared" si="32"/>
        <v>9/15/2012†*6Average Per PremiseAll</v>
      </c>
      <c r="F2086">
        <v>0.76119899999999996</v>
      </c>
      <c r="G2086">
        <v>0.66095519999999996</v>
      </c>
      <c r="H2086">
        <v>0.69008290000000005</v>
      </c>
      <c r="I2086">
        <v>71.318029999999993</v>
      </c>
      <c r="J2086">
        <v>-0.20999490000000001</v>
      </c>
      <c r="K2086">
        <v>-0.145153</v>
      </c>
      <c r="L2086" s="1">
        <v>-0.10024379999999999</v>
      </c>
      <c r="M2086" s="1">
        <v>-5.5334599999999998E-2</v>
      </c>
      <c r="N2086">
        <v>9.5072000000000004E-3</v>
      </c>
      <c r="O2086">
        <v>-0.18086720000000001</v>
      </c>
      <c r="P2086">
        <v>-0.1160254</v>
      </c>
      <c r="Q2086">
        <v>-7.1116100000000002E-2</v>
      </c>
      <c r="R2086">
        <v>-2.6206900000000002E-2</v>
      </c>
      <c r="S2086">
        <v>3.86349E-2</v>
      </c>
    </row>
    <row r="2087" spans="1:19">
      <c r="A2087" s="12" t="s">
        <v>24</v>
      </c>
      <c r="B2087" s="14">
        <v>6</v>
      </c>
      <c r="C2087" t="s">
        <v>56</v>
      </c>
      <c r="D2087" t="s">
        <v>58</v>
      </c>
      <c r="E2087" t="str">
        <f t="shared" si="32"/>
        <v>9/15/2012†*6Average Per Ton100% Cycling</v>
      </c>
      <c r="F2087">
        <v>0.19214529999999999</v>
      </c>
      <c r="G2087">
        <v>0.16004750000000001</v>
      </c>
      <c r="H2087">
        <v>0.17084650000000001</v>
      </c>
      <c r="I2087">
        <v>71.147390000000001</v>
      </c>
      <c r="J2087">
        <v>-0.1332537</v>
      </c>
      <c r="K2087">
        <v>-7.349E-2</v>
      </c>
      <c r="L2087" s="1">
        <v>-3.2097800000000003E-2</v>
      </c>
      <c r="M2087" s="1">
        <v>9.2943999999999995E-3</v>
      </c>
      <c r="N2087">
        <v>6.90582E-2</v>
      </c>
      <c r="O2087">
        <v>-0.1224547</v>
      </c>
      <c r="P2087">
        <v>-6.2690899999999994E-2</v>
      </c>
      <c r="Q2087">
        <v>-2.12987E-2</v>
      </c>
      <c r="R2087">
        <v>2.00935E-2</v>
      </c>
      <c r="S2087">
        <v>7.9857200000000003E-2</v>
      </c>
    </row>
    <row r="2088" spans="1:19">
      <c r="A2088" s="12" t="s">
        <v>24</v>
      </c>
      <c r="B2088" s="14">
        <v>6</v>
      </c>
      <c r="C2088" t="s">
        <v>56</v>
      </c>
      <c r="D2088" t="s">
        <v>57</v>
      </c>
      <c r="E2088" t="str">
        <f t="shared" si="32"/>
        <v>9/15/2012†*6Average Per Ton50% Cycling</v>
      </c>
      <c r="F2088">
        <v>0.1484915</v>
      </c>
      <c r="G2088">
        <v>0.1755235</v>
      </c>
      <c r="H2088">
        <v>0.15757180000000001</v>
      </c>
      <c r="I2088">
        <v>72.459969999999998</v>
      </c>
      <c r="J2088">
        <v>-0.1402399</v>
      </c>
      <c r="K2088">
        <v>-4.1414300000000001E-2</v>
      </c>
      <c r="L2088" s="1">
        <v>2.7032E-2</v>
      </c>
      <c r="M2088" s="1">
        <v>9.5478300000000002E-2</v>
      </c>
      <c r="N2088">
        <v>0.194304</v>
      </c>
      <c r="O2088">
        <v>-0.15819169999999999</v>
      </c>
      <c r="P2088">
        <v>-5.9366000000000002E-2</v>
      </c>
      <c r="Q2088">
        <v>9.0802999999999995E-3</v>
      </c>
      <c r="R2088">
        <v>7.7526600000000001E-2</v>
      </c>
      <c r="S2088">
        <v>0.17635219999999999</v>
      </c>
    </row>
    <row r="2089" spans="1:19">
      <c r="A2089" s="12" t="s">
        <v>24</v>
      </c>
      <c r="B2089" s="14">
        <v>6</v>
      </c>
      <c r="C2089" t="s">
        <v>56</v>
      </c>
      <c r="D2089" t="s">
        <v>52</v>
      </c>
      <c r="E2089" t="str">
        <f t="shared" si="32"/>
        <v>9/15/2012†*6Average Per TonAll</v>
      </c>
      <c r="F2089">
        <v>0.18647030000000001</v>
      </c>
      <c r="G2089">
        <v>0.16205939999999999</v>
      </c>
      <c r="H2089">
        <v>0.16912079999999999</v>
      </c>
      <c r="I2089">
        <v>71.318029999999993</v>
      </c>
      <c r="J2089">
        <v>-0.1341619</v>
      </c>
      <c r="K2089">
        <v>-6.9320099999999996E-2</v>
      </c>
      <c r="L2089" s="1">
        <v>-2.4410899999999999E-2</v>
      </c>
      <c r="M2089" s="1">
        <v>2.0498300000000001E-2</v>
      </c>
      <c r="N2089">
        <v>8.5340100000000002E-2</v>
      </c>
      <c r="O2089">
        <v>-0.12710050000000001</v>
      </c>
      <c r="P2089">
        <v>-6.22587E-2</v>
      </c>
      <c r="Q2089">
        <v>-1.73495E-2</v>
      </c>
      <c r="R2089">
        <v>2.7559799999999999E-2</v>
      </c>
      <c r="S2089">
        <v>9.24016E-2</v>
      </c>
    </row>
    <row r="2090" spans="1:19">
      <c r="A2090" s="12" t="s">
        <v>24</v>
      </c>
      <c r="B2090" s="14">
        <v>7</v>
      </c>
      <c r="C2090" t="s">
        <v>63</v>
      </c>
      <c r="D2090" t="s">
        <v>58</v>
      </c>
      <c r="E2090" t="str">
        <f t="shared" si="32"/>
        <v>9/15/2012†*7Aggregate100% Cycling</v>
      </c>
      <c r="F2090">
        <v>4.6913900000000002</v>
      </c>
      <c r="G2090">
        <v>4.2144760000000003</v>
      </c>
      <c r="H2090">
        <v>4.4988440000000001</v>
      </c>
      <c r="I2090">
        <v>71.208579999999998</v>
      </c>
      <c r="J2090">
        <v>-1.0915840000000001</v>
      </c>
      <c r="K2090">
        <v>-0.72843219999999997</v>
      </c>
      <c r="L2090" s="1">
        <v>-0.47691420000000001</v>
      </c>
      <c r="M2090" s="1">
        <v>-0.22539619999999999</v>
      </c>
      <c r="N2090">
        <v>0.13775589999999999</v>
      </c>
      <c r="O2090">
        <v>-0.80721659999999995</v>
      </c>
      <c r="P2090">
        <v>-0.44406459999999998</v>
      </c>
      <c r="Q2090">
        <v>-0.19254660000000001</v>
      </c>
      <c r="R2090">
        <v>5.89714E-2</v>
      </c>
      <c r="S2090">
        <v>0.42212349999999998</v>
      </c>
    </row>
    <row r="2091" spans="1:19">
      <c r="A2091" s="12" t="s">
        <v>24</v>
      </c>
      <c r="B2091" s="14">
        <v>7</v>
      </c>
      <c r="C2091" t="s">
        <v>63</v>
      </c>
      <c r="D2091" t="s">
        <v>57</v>
      </c>
      <c r="E2091" t="str">
        <f t="shared" si="32"/>
        <v>9/15/2012†*7Aggregate50% Cycling</v>
      </c>
      <c r="F2091">
        <v>0.57472849999999998</v>
      </c>
      <c r="G2091">
        <v>0.74106930000000004</v>
      </c>
      <c r="H2091">
        <v>0.66527619999999998</v>
      </c>
      <c r="I2091">
        <v>72.450950000000006</v>
      </c>
      <c r="J2091">
        <v>-2.2313699999999999E-2</v>
      </c>
      <c r="K2091">
        <v>8.9144899999999999E-2</v>
      </c>
      <c r="L2091" s="1">
        <v>0.16634080000000001</v>
      </c>
      <c r="M2091" s="1">
        <v>0.2435368</v>
      </c>
      <c r="N2091">
        <v>0.35499540000000002</v>
      </c>
      <c r="O2091">
        <v>-9.8106799999999994E-2</v>
      </c>
      <c r="P2091">
        <v>1.33518E-2</v>
      </c>
      <c r="Q2091">
        <v>9.0547699999999995E-2</v>
      </c>
      <c r="R2091">
        <v>0.16774359999999999</v>
      </c>
      <c r="S2091">
        <v>0.27920230000000001</v>
      </c>
    </row>
    <row r="2092" spans="1:19">
      <c r="A2092" s="12" t="s">
        <v>24</v>
      </c>
      <c r="B2092" s="14">
        <v>7</v>
      </c>
      <c r="C2092" t="s">
        <v>63</v>
      </c>
      <c r="D2092" t="s">
        <v>52</v>
      </c>
      <c r="E2092" t="str">
        <f t="shared" si="32"/>
        <v>9/15/2012†*7AggregateAll</v>
      </c>
      <c r="F2092">
        <v>5.2700269999999998</v>
      </c>
      <c r="G2092">
        <v>4.9531289999999997</v>
      </c>
      <c r="H2092">
        <v>5.1648579999999997</v>
      </c>
      <c r="I2092">
        <v>71.370090000000005</v>
      </c>
      <c r="J2092">
        <v>-1.1177459999999999</v>
      </c>
      <c r="K2092">
        <v>-0.64459869999999997</v>
      </c>
      <c r="L2092" s="1">
        <v>-0.31689850000000003</v>
      </c>
      <c r="M2092" s="1">
        <v>1.0801699999999999E-2</v>
      </c>
      <c r="N2092">
        <v>0.48394870000000001</v>
      </c>
      <c r="O2092">
        <v>-0.9060165</v>
      </c>
      <c r="P2092">
        <v>-0.43286960000000002</v>
      </c>
      <c r="Q2092">
        <v>-0.1051694</v>
      </c>
      <c r="R2092">
        <v>0.2225308</v>
      </c>
      <c r="S2092">
        <v>0.69567780000000001</v>
      </c>
    </row>
    <row r="2093" spans="1:19">
      <c r="A2093" s="12" t="s">
        <v>24</v>
      </c>
      <c r="B2093" s="14">
        <v>7</v>
      </c>
      <c r="C2093" t="s">
        <v>55</v>
      </c>
      <c r="D2093" t="s">
        <v>58</v>
      </c>
      <c r="E2093" t="str">
        <f t="shared" si="32"/>
        <v>9/15/2012†*7Average Per Device100% Cycling</v>
      </c>
      <c r="F2093">
        <v>0.74485069999999998</v>
      </c>
      <c r="G2093">
        <v>0.66913120000000004</v>
      </c>
      <c r="H2093">
        <v>0.71428009999999997</v>
      </c>
      <c r="I2093">
        <v>71.208579999999998</v>
      </c>
      <c r="J2093">
        <v>-0.18689149999999999</v>
      </c>
      <c r="K2093">
        <v>-0.1212102</v>
      </c>
      <c r="L2093" s="1">
        <v>-7.5719499999999995E-2</v>
      </c>
      <c r="M2093" s="1">
        <v>-3.02288E-2</v>
      </c>
      <c r="N2093">
        <v>3.5452499999999998E-2</v>
      </c>
      <c r="O2093">
        <v>-0.1417426</v>
      </c>
      <c r="P2093">
        <v>-7.6061299999999998E-2</v>
      </c>
      <c r="Q2093">
        <v>-3.05706E-2</v>
      </c>
      <c r="R2093">
        <v>1.49201E-2</v>
      </c>
      <c r="S2093">
        <v>8.0601400000000004E-2</v>
      </c>
    </row>
    <row r="2094" spans="1:19">
      <c r="A2094" s="12" t="s">
        <v>24</v>
      </c>
      <c r="B2094" s="14">
        <v>7</v>
      </c>
      <c r="C2094" t="s">
        <v>55</v>
      </c>
      <c r="D2094" t="s">
        <v>57</v>
      </c>
      <c r="E2094" t="str">
        <f t="shared" si="32"/>
        <v>9/15/2012†*7Average Per Device50% Cycling</v>
      </c>
      <c r="F2094">
        <v>0.5797776</v>
      </c>
      <c r="G2094">
        <v>0.74757980000000002</v>
      </c>
      <c r="H2094">
        <v>0.67112079999999996</v>
      </c>
      <c r="I2094">
        <v>72.450950000000006</v>
      </c>
      <c r="J2094">
        <v>-5.3623299999999999E-2</v>
      </c>
      <c r="K2094">
        <v>7.7196600000000004E-2</v>
      </c>
      <c r="L2094" s="1">
        <v>0.16780220000000001</v>
      </c>
      <c r="M2094" s="1">
        <v>0.25840770000000002</v>
      </c>
      <c r="N2094">
        <v>0.38922770000000001</v>
      </c>
      <c r="O2094">
        <v>-0.13008230000000001</v>
      </c>
      <c r="P2094">
        <v>7.3769999999999999E-4</v>
      </c>
      <c r="Q2094">
        <v>9.1343199999999999E-2</v>
      </c>
      <c r="R2094">
        <v>0.18194869999999999</v>
      </c>
      <c r="S2094">
        <v>0.31276870000000001</v>
      </c>
    </row>
    <row r="2095" spans="1:19">
      <c r="A2095" s="12" t="s">
        <v>24</v>
      </c>
      <c r="B2095" s="14">
        <v>7</v>
      </c>
      <c r="C2095" t="s">
        <v>55</v>
      </c>
      <c r="D2095" t="s">
        <v>52</v>
      </c>
      <c r="E2095" t="str">
        <f t="shared" si="32"/>
        <v>9/15/2012†*7Average Per DeviceAll</v>
      </c>
      <c r="F2095">
        <v>0.72339120000000001</v>
      </c>
      <c r="G2095">
        <v>0.67932939999999997</v>
      </c>
      <c r="H2095">
        <v>0.7086694</v>
      </c>
      <c r="I2095">
        <v>71.370090000000005</v>
      </c>
      <c r="J2095">
        <v>-0.16956669999999999</v>
      </c>
      <c r="K2095">
        <v>-9.5417299999999997E-2</v>
      </c>
      <c r="L2095" s="1">
        <v>-4.4061700000000002E-2</v>
      </c>
      <c r="M2095" s="1">
        <v>7.2938999999999999E-3</v>
      </c>
      <c r="N2095">
        <v>8.1443299999999996E-2</v>
      </c>
      <c r="O2095">
        <v>-0.14022670000000001</v>
      </c>
      <c r="P2095">
        <v>-6.6077399999999994E-2</v>
      </c>
      <c r="Q2095">
        <v>-1.47218E-2</v>
      </c>
      <c r="R2095">
        <v>3.6633800000000001E-2</v>
      </c>
      <c r="S2095">
        <v>0.1107832</v>
      </c>
    </row>
    <row r="2096" spans="1:19">
      <c r="A2096" s="12" t="s">
        <v>24</v>
      </c>
      <c r="B2096" s="14">
        <v>7</v>
      </c>
      <c r="C2096" t="s">
        <v>54</v>
      </c>
      <c r="D2096" t="s">
        <v>58</v>
      </c>
      <c r="E2096" t="str">
        <f t="shared" si="32"/>
        <v>9/15/2012†*7Average Per Premise100% Cycling</v>
      </c>
      <c r="F2096">
        <v>0.84850610000000004</v>
      </c>
      <c r="G2096">
        <v>0.76224919999999996</v>
      </c>
      <c r="H2096">
        <v>0.81368119999999999</v>
      </c>
      <c r="I2096">
        <v>71.208579999999998</v>
      </c>
      <c r="J2096">
        <v>-0.19742889999999999</v>
      </c>
      <c r="K2096">
        <v>-0.13174749999999999</v>
      </c>
      <c r="L2096" s="1">
        <v>-8.6256899999999997E-2</v>
      </c>
      <c r="M2096" s="1">
        <v>-4.0766200000000002E-2</v>
      </c>
      <c r="N2096">
        <v>2.4915099999999999E-2</v>
      </c>
      <c r="O2096">
        <v>-0.14599690000000001</v>
      </c>
      <c r="P2096">
        <v>-8.0315499999999998E-2</v>
      </c>
      <c r="Q2096">
        <v>-3.4824800000000003E-2</v>
      </c>
      <c r="R2096">
        <v>1.06658E-2</v>
      </c>
      <c r="S2096">
        <v>7.6347200000000004E-2</v>
      </c>
    </row>
    <row r="2097" spans="1:19">
      <c r="A2097" s="12" t="s">
        <v>24</v>
      </c>
      <c r="B2097" s="14">
        <v>7</v>
      </c>
      <c r="C2097" t="s">
        <v>54</v>
      </c>
      <c r="D2097" t="s">
        <v>57</v>
      </c>
      <c r="E2097" t="str">
        <f t="shared" si="32"/>
        <v>9/15/2012†*7Average Per Premise50% Cycling</v>
      </c>
      <c r="F2097">
        <v>0.67456389999999999</v>
      </c>
      <c r="G2097">
        <v>0.86979969999999995</v>
      </c>
      <c r="H2097">
        <v>0.7808406</v>
      </c>
      <c r="I2097">
        <v>72.450950000000006</v>
      </c>
      <c r="J2097">
        <v>-2.6189799999999999E-2</v>
      </c>
      <c r="K2097">
        <v>0.10463020000000001</v>
      </c>
      <c r="L2097" s="1">
        <v>0.19523570000000001</v>
      </c>
      <c r="M2097" s="1">
        <v>0.28584130000000002</v>
      </c>
      <c r="N2097">
        <v>0.41666120000000001</v>
      </c>
      <c r="O2097">
        <v>-0.1151488</v>
      </c>
      <c r="P2097">
        <v>1.56712E-2</v>
      </c>
      <c r="Q2097">
        <v>0.1062767</v>
      </c>
      <c r="R2097">
        <v>0.19688220000000001</v>
      </c>
      <c r="S2097">
        <v>0.3277022</v>
      </c>
    </row>
    <row r="2098" spans="1:19">
      <c r="A2098" s="12" t="s">
        <v>24</v>
      </c>
      <c r="B2098" s="14">
        <v>7</v>
      </c>
      <c r="C2098" t="s">
        <v>54</v>
      </c>
      <c r="D2098" t="s">
        <v>52</v>
      </c>
      <c r="E2098" t="str">
        <f t="shared" si="32"/>
        <v>9/15/2012†*7Average Per PremiseAll</v>
      </c>
      <c r="F2098">
        <v>0.82589360000000001</v>
      </c>
      <c r="G2098">
        <v>0.7762308</v>
      </c>
      <c r="H2098">
        <v>0.80941200000000002</v>
      </c>
      <c r="I2098">
        <v>71.370090000000005</v>
      </c>
      <c r="J2098">
        <v>-0.17516780000000001</v>
      </c>
      <c r="K2098">
        <v>-0.10101839999999999</v>
      </c>
      <c r="L2098" s="1">
        <v>-4.96628E-2</v>
      </c>
      <c r="M2098" s="1">
        <v>1.6927999999999999E-3</v>
      </c>
      <c r="N2098">
        <v>7.5842099999999996E-2</v>
      </c>
      <c r="O2098">
        <v>-0.14198659999999999</v>
      </c>
      <c r="P2098">
        <v>-6.7837300000000003E-2</v>
      </c>
      <c r="Q2098">
        <v>-1.6481599999999999E-2</v>
      </c>
      <c r="R2098">
        <v>3.4874000000000002E-2</v>
      </c>
      <c r="S2098">
        <v>0.1090233</v>
      </c>
    </row>
    <row r="2099" spans="1:19">
      <c r="A2099" s="12" t="s">
        <v>24</v>
      </c>
      <c r="B2099" s="14">
        <v>7</v>
      </c>
      <c r="C2099" t="s">
        <v>56</v>
      </c>
      <c r="D2099" t="s">
        <v>58</v>
      </c>
      <c r="E2099" t="str">
        <f t="shared" si="32"/>
        <v>9/15/2012†*7Average Per Ton100% Cycling</v>
      </c>
      <c r="F2099">
        <v>0.20734</v>
      </c>
      <c r="G2099">
        <v>0.18626239999999999</v>
      </c>
      <c r="H2099">
        <v>0.19883020000000001</v>
      </c>
      <c r="I2099">
        <v>71.208579999999998</v>
      </c>
      <c r="J2099">
        <v>-0.13224959999999999</v>
      </c>
      <c r="K2099">
        <v>-6.6568299999999997E-2</v>
      </c>
      <c r="L2099" s="1">
        <v>-2.1077599999999998E-2</v>
      </c>
      <c r="M2099" s="1">
        <v>2.44131E-2</v>
      </c>
      <c r="N2099">
        <v>9.0094400000000005E-2</v>
      </c>
      <c r="O2099">
        <v>-0.1196818</v>
      </c>
      <c r="P2099">
        <v>-5.40005E-2</v>
      </c>
      <c r="Q2099">
        <v>-8.5097999999999997E-3</v>
      </c>
      <c r="R2099">
        <v>3.6980899999999997E-2</v>
      </c>
      <c r="S2099">
        <v>0.1026622</v>
      </c>
    </row>
    <row r="2100" spans="1:19">
      <c r="A2100" s="12" t="s">
        <v>24</v>
      </c>
      <c r="B2100" s="14">
        <v>7</v>
      </c>
      <c r="C2100" t="s">
        <v>56</v>
      </c>
      <c r="D2100" t="s">
        <v>57</v>
      </c>
      <c r="E2100" t="str">
        <f t="shared" si="32"/>
        <v>9/15/2012†*7Average Per Ton50% Cycling</v>
      </c>
      <c r="F2100">
        <v>0.1689002</v>
      </c>
      <c r="G2100">
        <v>0.21778410000000001</v>
      </c>
      <c r="H2100">
        <v>0.1955102</v>
      </c>
      <c r="I2100">
        <v>72.450950000000006</v>
      </c>
      <c r="J2100">
        <v>-0.17254149999999999</v>
      </c>
      <c r="K2100">
        <v>-4.1721599999999998E-2</v>
      </c>
      <c r="L2100" s="1">
        <v>4.8883999999999997E-2</v>
      </c>
      <c r="M2100" s="1">
        <v>0.13948949999999999</v>
      </c>
      <c r="N2100">
        <v>0.27030939999999998</v>
      </c>
      <c r="O2100">
        <v>-0.1948155</v>
      </c>
      <c r="P2100">
        <v>-6.3995499999999997E-2</v>
      </c>
      <c r="Q2100">
        <v>2.6610000000000002E-2</v>
      </c>
      <c r="R2100">
        <v>0.1172155</v>
      </c>
      <c r="S2100">
        <v>0.24803549999999999</v>
      </c>
    </row>
    <row r="2101" spans="1:19">
      <c r="A2101" s="12" t="s">
        <v>24</v>
      </c>
      <c r="B2101" s="14">
        <v>7</v>
      </c>
      <c r="C2101" t="s">
        <v>56</v>
      </c>
      <c r="D2101" t="s">
        <v>52</v>
      </c>
      <c r="E2101" t="str">
        <f t="shared" si="32"/>
        <v>9/15/2012†*7Average Per TonAll</v>
      </c>
      <c r="F2101">
        <v>0.20234279999999999</v>
      </c>
      <c r="G2101">
        <v>0.19036020000000001</v>
      </c>
      <c r="H2101">
        <v>0.19839860000000001</v>
      </c>
      <c r="I2101">
        <v>71.370090000000005</v>
      </c>
      <c r="J2101">
        <v>-0.13748759999999999</v>
      </c>
      <c r="K2101">
        <v>-6.3338199999999997E-2</v>
      </c>
      <c r="L2101" s="1">
        <v>-1.19826E-2</v>
      </c>
      <c r="M2101" s="1">
        <v>3.9372999999999998E-2</v>
      </c>
      <c r="N2101">
        <v>0.11352230000000001</v>
      </c>
      <c r="O2101">
        <v>-0.12944919999999999</v>
      </c>
      <c r="P2101">
        <v>-5.5299800000000003E-2</v>
      </c>
      <c r="Q2101">
        <v>-3.9442000000000001E-3</v>
      </c>
      <c r="R2101">
        <v>4.7411399999999999E-2</v>
      </c>
      <c r="S2101">
        <v>0.1215608</v>
      </c>
    </row>
    <row r="2102" spans="1:19">
      <c r="A2102" s="12" t="s">
        <v>24</v>
      </c>
      <c r="B2102" s="14">
        <v>8</v>
      </c>
      <c r="C2102" t="s">
        <v>63</v>
      </c>
      <c r="D2102" t="s">
        <v>58</v>
      </c>
      <c r="E2102" t="str">
        <f t="shared" si="32"/>
        <v>9/15/2012†*8Aggregate100% Cycling</v>
      </c>
      <c r="F2102">
        <v>5.2211299999999996</v>
      </c>
      <c r="G2102">
        <v>4.4882099999999996</v>
      </c>
      <c r="H2102">
        <v>4.791048</v>
      </c>
      <c r="I2102">
        <v>79.158720000000002</v>
      </c>
      <c r="J2102">
        <v>-1.374576</v>
      </c>
      <c r="K2102">
        <v>-0.99548040000000004</v>
      </c>
      <c r="L2102" s="1">
        <v>-0.73291969999999995</v>
      </c>
      <c r="M2102" s="1">
        <v>-0.47035900000000003</v>
      </c>
      <c r="N2102">
        <v>-9.1263200000000003E-2</v>
      </c>
      <c r="O2102">
        <v>-1.071739</v>
      </c>
      <c r="P2102">
        <v>-0.69264289999999995</v>
      </c>
      <c r="Q2102">
        <v>-0.43008220000000003</v>
      </c>
      <c r="R2102">
        <v>-0.16752159999999999</v>
      </c>
      <c r="S2102">
        <v>0.21157429999999999</v>
      </c>
    </row>
    <row r="2103" spans="1:19">
      <c r="A2103" s="12" t="s">
        <v>24</v>
      </c>
      <c r="B2103" s="14">
        <v>8</v>
      </c>
      <c r="C2103" t="s">
        <v>63</v>
      </c>
      <c r="D2103" t="s">
        <v>57</v>
      </c>
      <c r="E2103" t="str">
        <f t="shared" si="32"/>
        <v>9/15/2012†*8Aggregate50% Cycling</v>
      </c>
      <c r="F2103">
        <v>0.66064290000000003</v>
      </c>
      <c r="G2103">
        <v>0.91781230000000003</v>
      </c>
      <c r="H2103">
        <v>0.82394279999999998</v>
      </c>
      <c r="I2103">
        <v>80.052090000000007</v>
      </c>
      <c r="J2103">
        <v>3.5529400000000003E-2</v>
      </c>
      <c r="K2103">
        <v>0.16647609999999999</v>
      </c>
      <c r="L2103" s="1">
        <v>0.25716939999999999</v>
      </c>
      <c r="M2103" s="1">
        <v>0.34786270000000002</v>
      </c>
      <c r="N2103">
        <v>0.4788095</v>
      </c>
      <c r="O2103">
        <v>-5.8340200000000002E-2</v>
      </c>
      <c r="P2103">
        <v>7.2606599999999993E-2</v>
      </c>
      <c r="Q2103">
        <v>0.1632999</v>
      </c>
      <c r="R2103">
        <v>0.25399319999999997</v>
      </c>
      <c r="S2103">
        <v>0.3849399</v>
      </c>
    </row>
    <row r="2104" spans="1:19">
      <c r="A2104" s="12" t="s">
        <v>24</v>
      </c>
      <c r="B2104" s="14">
        <v>8</v>
      </c>
      <c r="C2104" t="s">
        <v>63</v>
      </c>
      <c r="D2104" t="s">
        <v>52</v>
      </c>
      <c r="E2104" t="str">
        <f t="shared" si="32"/>
        <v>9/15/2012†*8AggregateAll</v>
      </c>
      <c r="F2104">
        <v>5.8855680000000001</v>
      </c>
      <c r="G2104">
        <v>5.4000570000000003</v>
      </c>
      <c r="H2104">
        <v>5.6127320000000003</v>
      </c>
      <c r="I2104">
        <v>79.274860000000004</v>
      </c>
      <c r="J2104">
        <v>-1.3455699999999999</v>
      </c>
      <c r="K2104">
        <v>-0.83744050000000003</v>
      </c>
      <c r="L2104" s="1">
        <v>-0.48551129999999998</v>
      </c>
      <c r="M2104" s="1">
        <v>-0.13358210000000001</v>
      </c>
      <c r="N2104">
        <v>0.37454759999999998</v>
      </c>
      <c r="O2104">
        <v>-1.1328959999999999</v>
      </c>
      <c r="P2104">
        <v>-0.62476609999999999</v>
      </c>
      <c r="Q2104">
        <v>-0.272837</v>
      </c>
      <c r="R2104">
        <v>7.9092200000000001E-2</v>
      </c>
      <c r="S2104">
        <v>0.58722200000000002</v>
      </c>
    </row>
    <row r="2105" spans="1:19">
      <c r="A2105" s="12" t="s">
        <v>24</v>
      </c>
      <c r="B2105" s="14">
        <v>8</v>
      </c>
      <c r="C2105" t="s">
        <v>55</v>
      </c>
      <c r="D2105" t="s">
        <v>58</v>
      </c>
      <c r="E2105" t="str">
        <f t="shared" si="32"/>
        <v>9/15/2012†*8Average Per Device100% Cycling</v>
      </c>
      <c r="F2105">
        <v>0.82895730000000001</v>
      </c>
      <c r="G2105">
        <v>0.71259189999999994</v>
      </c>
      <c r="H2105">
        <v>0.7606733</v>
      </c>
      <c r="I2105">
        <v>79.158720000000002</v>
      </c>
      <c r="J2105">
        <v>-0.23241829999999999</v>
      </c>
      <c r="K2105">
        <v>-0.16385330000000001</v>
      </c>
      <c r="L2105" s="1">
        <v>-0.11636539999999999</v>
      </c>
      <c r="M2105" s="1">
        <v>-6.8877499999999994E-2</v>
      </c>
      <c r="N2105">
        <v>-3.1250000000000001E-4</v>
      </c>
      <c r="O2105">
        <v>-0.1843369</v>
      </c>
      <c r="P2105">
        <v>-0.1157719</v>
      </c>
      <c r="Q2105">
        <v>-6.8283999999999997E-2</v>
      </c>
      <c r="R2105">
        <v>-2.0796100000000001E-2</v>
      </c>
      <c r="S2105">
        <v>4.7768900000000003E-2</v>
      </c>
    </row>
    <row r="2106" spans="1:19">
      <c r="A2106" s="12" t="s">
        <v>24</v>
      </c>
      <c r="B2106" s="14">
        <v>8</v>
      </c>
      <c r="C2106" t="s">
        <v>55</v>
      </c>
      <c r="D2106" t="s">
        <v>57</v>
      </c>
      <c r="E2106" t="str">
        <f t="shared" si="32"/>
        <v>9/15/2012†*8Average Per Device50% Cycling</v>
      </c>
      <c r="F2106">
        <v>0.66644680000000001</v>
      </c>
      <c r="G2106">
        <v>0.92587549999999996</v>
      </c>
      <c r="H2106">
        <v>0.83118130000000001</v>
      </c>
      <c r="I2106">
        <v>80.052090000000007</v>
      </c>
      <c r="J2106">
        <v>-7.1219999999999996E-4</v>
      </c>
      <c r="K2106">
        <v>0.15298110000000001</v>
      </c>
      <c r="L2106" s="1">
        <v>0.25942870000000001</v>
      </c>
      <c r="M2106" s="1">
        <v>0.36587619999999998</v>
      </c>
      <c r="N2106">
        <v>0.51956959999999996</v>
      </c>
      <c r="O2106">
        <v>-9.5406400000000002E-2</v>
      </c>
      <c r="P2106">
        <v>5.8286999999999999E-2</v>
      </c>
      <c r="Q2106">
        <v>0.16473450000000001</v>
      </c>
      <c r="R2106">
        <v>0.27118209999999998</v>
      </c>
      <c r="S2106">
        <v>0.42487540000000001</v>
      </c>
    </row>
    <row r="2107" spans="1:19">
      <c r="A2107" s="12" t="s">
        <v>24</v>
      </c>
      <c r="B2107" s="14">
        <v>8</v>
      </c>
      <c r="C2107" t="s">
        <v>55</v>
      </c>
      <c r="D2107" t="s">
        <v>52</v>
      </c>
      <c r="E2107" t="str">
        <f t="shared" si="32"/>
        <v>9/15/2012†*8Average Per DeviceAll</v>
      </c>
      <c r="F2107">
        <v>0.80783099999999997</v>
      </c>
      <c r="G2107">
        <v>0.74031880000000005</v>
      </c>
      <c r="H2107">
        <v>0.76983939999999995</v>
      </c>
      <c r="I2107">
        <v>79.274860000000004</v>
      </c>
      <c r="J2107">
        <v>-0.20229649999999999</v>
      </c>
      <c r="K2107">
        <v>-0.12266489999999999</v>
      </c>
      <c r="L2107" s="1">
        <v>-6.7512199999999994E-2</v>
      </c>
      <c r="M2107" s="1">
        <v>-1.2359500000000001E-2</v>
      </c>
      <c r="N2107">
        <v>6.7272200000000004E-2</v>
      </c>
      <c r="O2107">
        <v>-0.17277600000000001</v>
      </c>
      <c r="P2107">
        <v>-9.3144299999999999E-2</v>
      </c>
      <c r="Q2107">
        <v>-3.79916E-2</v>
      </c>
      <c r="R2107">
        <v>1.7160999999999999E-2</v>
      </c>
      <c r="S2107">
        <v>9.6792699999999995E-2</v>
      </c>
    </row>
    <row r="2108" spans="1:19">
      <c r="A2108" s="12" t="s">
        <v>24</v>
      </c>
      <c r="B2108" s="14">
        <v>8</v>
      </c>
      <c r="C2108" t="s">
        <v>54</v>
      </c>
      <c r="D2108" t="s">
        <v>58</v>
      </c>
      <c r="E2108" t="str">
        <f t="shared" si="32"/>
        <v>9/15/2012†*8Average Per Premise100% Cycling</v>
      </c>
      <c r="F2108">
        <v>0.94431719999999997</v>
      </c>
      <c r="G2108">
        <v>0.81175799999999998</v>
      </c>
      <c r="H2108">
        <v>0.86653060000000004</v>
      </c>
      <c r="I2108">
        <v>79.158720000000002</v>
      </c>
      <c r="J2108">
        <v>-0.2486121</v>
      </c>
      <c r="K2108">
        <v>-0.18004709999999999</v>
      </c>
      <c r="L2108" s="1">
        <v>-0.13255919999999999</v>
      </c>
      <c r="M2108" s="1">
        <v>-8.5071300000000002E-2</v>
      </c>
      <c r="N2108">
        <v>-1.6506300000000002E-2</v>
      </c>
      <c r="O2108">
        <v>-0.1938395</v>
      </c>
      <c r="P2108">
        <v>-0.12527450000000001</v>
      </c>
      <c r="Q2108">
        <v>-7.7786599999999997E-2</v>
      </c>
      <c r="R2108">
        <v>-3.0298700000000001E-2</v>
      </c>
      <c r="S2108">
        <v>3.8266300000000003E-2</v>
      </c>
    </row>
    <row r="2109" spans="1:19">
      <c r="A2109" s="12" t="s">
        <v>24</v>
      </c>
      <c r="B2109" s="14">
        <v>8</v>
      </c>
      <c r="C2109" t="s">
        <v>54</v>
      </c>
      <c r="D2109" t="s">
        <v>57</v>
      </c>
      <c r="E2109" t="str">
        <f t="shared" si="32"/>
        <v>9/15/2012†*8Average Per Premise50% Cycling</v>
      </c>
      <c r="F2109">
        <v>0.77540249999999999</v>
      </c>
      <c r="G2109">
        <v>1.077245</v>
      </c>
      <c r="H2109">
        <v>0.96706899999999996</v>
      </c>
      <c r="I2109">
        <v>80.052090000000007</v>
      </c>
      <c r="J2109">
        <v>4.1701099999999998E-2</v>
      </c>
      <c r="K2109">
        <v>0.1953945</v>
      </c>
      <c r="L2109" s="1">
        <v>0.301842</v>
      </c>
      <c r="M2109" s="1">
        <v>0.40828959999999997</v>
      </c>
      <c r="N2109">
        <v>0.56198289999999995</v>
      </c>
      <c r="O2109">
        <v>-6.8474400000000005E-2</v>
      </c>
      <c r="P2109">
        <v>8.5219000000000003E-2</v>
      </c>
      <c r="Q2109">
        <v>0.19166649999999999</v>
      </c>
      <c r="R2109">
        <v>0.29811409999999999</v>
      </c>
      <c r="S2109">
        <v>0.45180740000000003</v>
      </c>
    </row>
    <row r="2110" spans="1:19">
      <c r="A2110" s="12" t="s">
        <v>24</v>
      </c>
      <c r="B2110" s="14">
        <v>8</v>
      </c>
      <c r="C2110" t="s">
        <v>54</v>
      </c>
      <c r="D2110" t="s">
        <v>52</v>
      </c>
      <c r="E2110" t="str">
        <f t="shared" si="32"/>
        <v>9/15/2012†*8Average Per PremiseAll</v>
      </c>
      <c r="F2110">
        <v>0.92235829999999996</v>
      </c>
      <c r="G2110">
        <v>0.84627129999999995</v>
      </c>
      <c r="H2110">
        <v>0.87960059999999995</v>
      </c>
      <c r="I2110">
        <v>79.274860000000004</v>
      </c>
      <c r="J2110">
        <v>-0.21087139999999999</v>
      </c>
      <c r="K2110">
        <v>-0.13123969999999999</v>
      </c>
      <c r="L2110" s="1">
        <v>-7.6087000000000002E-2</v>
      </c>
      <c r="M2110" s="1">
        <v>-2.0934399999999999E-2</v>
      </c>
      <c r="N2110">
        <v>5.8697300000000001E-2</v>
      </c>
      <c r="O2110">
        <v>-0.17754210000000001</v>
      </c>
      <c r="P2110">
        <v>-9.7910399999999995E-2</v>
      </c>
      <c r="Q2110">
        <v>-4.2757700000000003E-2</v>
      </c>
      <c r="R2110">
        <v>1.2395E-2</v>
      </c>
      <c r="S2110">
        <v>9.20266E-2</v>
      </c>
    </row>
    <row r="2111" spans="1:19">
      <c r="A2111" s="12" t="s">
        <v>24</v>
      </c>
      <c r="B2111" s="14">
        <v>8</v>
      </c>
      <c r="C2111" t="s">
        <v>56</v>
      </c>
      <c r="D2111" t="s">
        <v>58</v>
      </c>
      <c r="E2111" t="str">
        <f t="shared" si="32"/>
        <v>9/15/2012†*8Average Per Ton100% Cycling</v>
      </c>
      <c r="F2111">
        <v>0.23075229999999999</v>
      </c>
      <c r="G2111">
        <v>0.19836029999999999</v>
      </c>
      <c r="H2111">
        <v>0.2117444</v>
      </c>
      <c r="I2111">
        <v>79.158720000000002</v>
      </c>
      <c r="J2111">
        <v>-0.14844489999999999</v>
      </c>
      <c r="K2111">
        <v>-7.9879900000000004E-2</v>
      </c>
      <c r="L2111" s="1">
        <v>-3.2391999999999997E-2</v>
      </c>
      <c r="M2111" s="1">
        <v>1.5095900000000001E-2</v>
      </c>
      <c r="N2111">
        <v>8.3660899999999996E-2</v>
      </c>
      <c r="O2111">
        <v>-0.13506080000000001</v>
      </c>
      <c r="P2111">
        <v>-6.6495799999999994E-2</v>
      </c>
      <c r="Q2111">
        <v>-1.9007799999999998E-2</v>
      </c>
      <c r="R2111">
        <v>2.8480100000000001E-2</v>
      </c>
      <c r="S2111">
        <v>9.7045099999999995E-2</v>
      </c>
    </row>
    <row r="2112" spans="1:19">
      <c r="A2112" s="12" t="s">
        <v>24</v>
      </c>
      <c r="B2112" s="14">
        <v>8</v>
      </c>
      <c r="C2112" t="s">
        <v>56</v>
      </c>
      <c r="D2112" t="s">
        <v>57</v>
      </c>
      <c r="E2112" t="str">
        <f t="shared" si="32"/>
        <v>9/15/2012†*8Average Per Ton50% Cycling</v>
      </c>
      <c r="F2112">
        <v>0.1941486</v>
      </c>
      <c r="G2112">
        <v>0.2697251</v>
      </c>
      <c r="H2112">
        <v>0.24213879999999999</v>
      </c>
      <c r="I2112">
        <v>80.052090000000007</v>
      </c>
      <c r="J2112">
        <v>-0.18456439999999999</v>
      </c>
      <c r="K2112">
        <v>-3.0871099999999999E-2</v>
      </c>
      <c r="L2112" s="1">
        <v>7.5576500000000005E-2</v>
      </c>
      <c r="M2112" s="1">
        <v>0.18202399999999999</v>
      </c>
      <c r="N2112">
        <v>0.3357174</v>
      </c>
      <c r="O2112">
        <v>-0.21215059999999999</v>
      </c>
      <c r="P2112">
        <v>-5.8457299999999997E-2</v>
      </c>
      <c r="Q2112">
        <v>4.79903E-2</v>
      </c>
      <c r="R2112">
        <v>0.15443779999999999</v>
      </c>
      <c r="S2112">
        <v>0.30813119999999999</v>
      </c>
    </row>
    <row r="2113" spans="1:19">
      <c r="A2113" s="12" t="s">
        <v>24</v>
      </c>
      <c r="B2113" s="14">
        <v>8</v>
      </c>
      <c r="C2113" t="s">
        <v>56</v>
      </c>
      <c r="D2113" t="s">
        <v>52</v>
      </c>
      <c r="E2113" t="str">
        <f t="shared" si="32"/>
        <v>9/15/2012†*8Average Per TonAll</v>
      </c>
      <c r="F2113">
        <v>0.22599379999999999</v>
      </c>
      <c r="G2113">
        <v>0.20763770000000001</v>
      </c>
      <c r="H2113">
        <v>0.21569569999999999</v>
      </c>
      <c r="I2113">
        <v>79.274860000000004</v>
      </c>
      <c r="J2113">
        <v>-0.15314050000000001</v>
      </c>
      <c r="K2113">
        <v>-7.3508799999999999E-2</v>
      </c>
      <c r="L2113" s="1">
        <v>-1.83561E-2</v>
      </c>
      <c r="M2113" s="1">
        <v>3.6796599999999999E-2</v>
      </c>
      <c r="N2113">
        <v>0.1164282</v>
      </c>
      <c r="O2113">
        <v>-0.1450824</v>
      </c>
      <c r="P2113">
        <v>-6.5450800000000003E-2</v>
      </c>
      <c r="Q2113">
        <v>-1.0298099999999999E-2</v>
      </c>
      <c r="R2113">
        <v>4.4854600000000001E-2</v>
      </c>
      <c r="S2113">
        <v>0.12448629999999999</v>
      </c>
    </row>
    <row r="2114" spans="1:19">
      <c r="A2114" s="12" t="s">
        <v>24</v>
      </c>
      <c r="B2114" s="14">
        <v>9</v>
      </c>
      <c r="C2114" t="s">
        <v>63</v>
      </c>
      <c r="D2114" t="s">
        <v>58</v>
      </c>
      <c r="E2114" t="str">
        <f t="shared" si="32"/>
        <v>9/15/2012†*9Aggregate100% Cycling</v>
      </c>
      <c r="F2114">
        <v>5.9835950000000002</v>
      </c>
      <c r="G2114">
        <v>5.3899790000000003</v>
      </c>
      <c r="H2114">
        <v>5.7536620000000003</v>
      </c>
      <c r="I2114">
        <v>89.265619999999998</v>
      </c>
      <c r="J2114">
        <v>-1.3614189999999999</v>
      </c>
      <c r="K2114">
        <v>-0.90779489999999996</v>
      </c>
      <c r="L2114" s="1">
        <v>-0.59361649999999999</v>
      </c>
      <c r="M2114" s="1">
        <v>-0.27943810000000002</v>
      </c>
      <c r="N2114">
        <v>0.1741856</v>
      </c>
      <c r="O2114">
        <v>-0.99773540000000005</v>
      </c>
      <c r="P2114">
        <v>-0.54411160000000003</v>
      </c>
      <c r="Q2114">
        <v>-0.2299332</v>
      </c>
      <c r="R2114">
        <v>8.4245299999999995E-2</v>
      </c>
      <c r="S2114">
        <v>0.53786900000000004</v>
      </c>
    </row>
    <row r="2115" spans="1:19">
      <c r="A2115" s="12" t="s">
        <v>24</v>
      </c>
      <c r="B2115" s="14">
        <v>9</v>
      </c>
      <c r="C2115" t="s">
        <v>63</v>
      </c>
      <c r="D2115" t="s">
        <v>57</v>
      </c>
      <c r="E2115" t="str">
        <f t="shared" ref="E2115:E2178" si="33">CONCATENATE(A2115,B2115,C2115,D2115)</f>
        <v>9/15/2012†*9Aggregate50% Cycling</v>
      </c>
      <c r="F2115">
        <v>0.72060860000000004</v>
      </c>
      <c r="G2115">
        <v>0.94584349999999995</v>
      </c>
      <c r="H2115">
        <v>0.8491071</v>
      </c>
      <c r="I2115">
        <v>90.470070000000007</v>
      </c>
      <c r="J2115">
        <v>-4.8070999999999999E-3</v>
      </c>
      <c r="K2115">
        <v>0.13110359999999999</v>
      </c>
      <c r="L2115" s="1">
        <v>0.22523489999999999</v>
      </c>
      <c r="M2115" s="1">
        <v>0.31936619999999999</v>
      </c>
      <c r="N2115">
        <v>0.45527679999999998</v>
      </c>
      <c r="O2115">
        <v>-0.10154349999999999</v>
      </c>
      <c r="P2115">
        <v>3.4367200000000001E-2</v>
      </c>
      <c r="Q2115">
        <v>0.12849849999999999</v>
      </c>
      <c r="R2115">
        <v>0.22262979999999999</v>
      </c>
      <c r="S2115">
        <v>0.35854039999999998</v>
      </c>
    </row>
    <row r="2116" spans="1:19">
      <c r="A2116" s="12" t="s">
        <v>24</v>
      </c>
      <c r="B2116" s="14">
        <v>9</v>
      </c>
      <c r="C2116" t="s">
        <v>63</v>
      </c>
      <c r="D2116" t="s">
        <v>52</v>
      </c>
      <c r="E2116" t="str">
        <f t="shared" si="33"/>
        <v>9/15/2012†*9AggregateAll</v>
      </c>
      <c r="F2116">
        <v>6.709517</v>
      </c>
      <c r="G2116">
        <v>6.3327830000000001</v>
      </c>
      <c r="H2116">
        <v>6.6037590000000002</v>
      </c>
      <c r="I2116">
        <v>89.422200000000004</v>
      </c>
      <c r="J2116">
        <v>-1.371632</v>
      </c>
      <c r="K2116">
        <v>-0.78383829999999999</v>
      </c>
      <c r="L2116" s="1">
        <v>-0.37673430000000002</v>
      </c>
      <c r="M2116" s="1">
        <v>3.0369699999999999E-2</v>
      </c>
      <c r="N2116">
        <v>0.61816329999999997</v>
      </c>
      <c r="O2116">
        <v>-1.1006560000000001</v>
      </c>
      <c r="P2116">
        <v>-0.51286209999999999</v>
      </c>
      <c r="Q2116">
        <v>-0.10575809999999999</v>
      </c>
      <c r="R2116">
        <v>0.3013459</v>
      </c>
      <c r="S2116">
        <v>0.88913940000000002</v>
      </c>
    </row>
    <row r="2117" spans="1:19">
      <c r="A2117" s="12" t="s">
        <v>24</v>
      </c>
      <c r="B2117" s="14">
        <v>9</v>
      </c>
      <c r="C2117" t="s">
        <v>55</v>
      </c>
      <c r="D2117" t="s">
        <v>58</v>
      </c>
      <c r="E2117" t="str">
        <f t="shared" si="33"/>
        <v>9/15/2012†*9Average Per Device100% Cycling</v>
      </c>
      <c r="F2117">
        <v>0.95001380000000002</v>
      </c>
      <c r="G2117">
        <v>0.85576540000000001</v>
      </c>
      <c r="H2117">
        <v>0.91350730000000002</v>
      </c>
      <c r="I2117">
        <v>89.265619999999998</v>
      </c>
      <c r="J2117">
        <v>-0.2331165</v>
      </c>
      <c r="K2117">
        <v>-0.15107209999999999</v>
      </c>
      <c r="L2117" s="1">
        <v>-9.4248399999999996E-2</v>
      </c>
      <c r="M2117" s="1">
        <v>-3.7424600000000002E-2</v>
      </c>
      <c r="N2117">
        <v>4.4619800000000001E-2</v>
      </c>
      <c r="O2117">
        <v>-0.17537459999999999</v>
      </c>
      <c r="P2117">
        <v>-9.3330200000000002E-2</v>
      </c>
      <c r="Q2117">
        <v>-3.6506400000000001E-2</v>
      </c>
      <c r="R2117">
        <v>2.03173E-2</v>
      </c>
      <c r="S2117">
        <v>0.1023618</v>
      </c>
    </row>
    <row r="2118" spans="1:19">
      <c r="A2118" s="12" t="s">
        <v>24</v>
      </c>
      <c r="B2118" s="14">
        <v>9</v>
      </c>
      <c r="C2118" t="s">
        <v>55</v>
      </c>
      <c r="D2118" t="s">
        <v>57</v>
      </c>
      <c r="E2118" t="str">
        <f t="shared" si="33"/>
        <v>9/15/2012†*9Average Per Device50% Cycling</v>
      </c>
      <c r="F2118">
        <v>0.72693929999999995</v>
      </c>
      <c r="G2118">
        <v>0.95415289999999997</v>
      </c>
      <c r="H2118">
        <v>0.85656670000000001</v>
      </c>
      <c r="I2118">
        <v>90.470070000000007</v>
      </c>
      <c r="J2118">
        <v>-4.2788699999999999E-2</v>
      </c>
      <c r="K2118">
        <v>0.1167309</v>
      </c>
      <c r="L2118" s="1">
        <v>0.22721359999999999</v>
      </c>
      <c r="M2118" s="1">
        <v>0.33769640000000001</v>
      </c>
      <c r="N2118">
        <v>0.49721589999999999</v>
      </c>
      <c r="O2118">
        <v>-0.1403749</v>
      </c>
      <c r="P2118">
        <v>1.9144600000000001E-2</v>
      </c>
      <c r="Q2118">
        <v>0.1296273</v>
      </c>
      <c r="R2118">
        <v>0.24011009999999999</v>
      </c>
      <c r="S2118">
        <v>0.39962959999999997</v>
      </c>
    </row>
    <row r="2119" spans="1:19">
      <c r="A2119" s="12" t="s">
        <v>24</v>
      </c>
      <c r="B2119" s="14">
        <v>9</v>
      </c>
      <c r="C2119" t="s">
        <v>55</v>
      </c>
      <c r="D2119" t="s">
        <v>52</v>
      </c>
      <c r="E2119" t="str">
        <f t="shared" si="33"/>
        <v>9/15/2012†*9Average Per DeviceAll</v>
      </c>
      <c r="F2119">
        <v>0.92101409999999995</v>
      </c>
      <c r="G2119">
        <v>0.86855579999999999</v>
      </c>
      <c r="H2119">
        <v>0.9061051</v>
      </c>
      <c r="I2119">
        <v>89.422200000000004</v>
      </c>
      <c r="J2119">
        <v>-0.2083739</v>
      </c>
      <c r="K2119">
        <v>-0.11625770000000001</v>
      </c>
      <c r="L2119" s="1">
        <v>-5.2458299999999999E-2</v>
      </c>
      <c r="M2119" s="1">
        <v>1.13411E-2</v>
      </c>
      <c r="N2119">
        <v>0.1034573</v>
      </c>
      <c r="O2119">
        <v>-0.17082459999999999</v>
      </c>
      <c r="P2119">
        <v>-7.8708399999999998E-2</v>
      </c>
      <c r="Q2119">
        <v>-1.4909E-2</v>
      </c>
      <c r="R2119">
        <v>4.8890400000000001E-2</v>
      </c>
      <c r="S2119">
        <v>0.14100660000000001</v>
      </c>
    </row>
    <row r="2120" spans="1:19">
      <c r="A2120" s="12" t="s">
        <v>24</v>
      </c>
      <c r="B2120" s="14">
        <v>9</v>
      </c>
      <c r="C2120" t="s">
        <v>54</v>
      </c>
      <c r="D2120" t="s">
        <v>58</v>
      </c>
      <c r="E2120" t="str">
        <f t="shared" si="33"/>
        <v>9/15/2012†*9Average Per Premise100% Cycling</v>
      </c>
      <c r="F2120">
        <v>1.08222</v>
      </c>
      <c r="G2120">
        <v>0.97485599999999994</v>
      </c>
      <c r="H2120">
        <v>1.0406329999999999</v>
      </c>
      <c r="I2120">
        <v>89.265619999999998</v>
      </c>
      <c r="J2120">
        <v>-0.24623239999999999</v>
      </c>
      <c r="K2120">
        <v>-0.1641879</v>
      </c>
      <c r="L2120" s="1">
        <v>-0.10736420000000001</v>
      </c>
      <c r="M2120" s="1">
        <v>-5.0540399999999999E-2</v>
      </c>
      <c r="N2120">
        <v>3.1503999999999997E-2</v>
      </c>
      <c r="O2120">
        <v>-0.1804549</v>
      </c>
      <c r="P2120">
        <v>-9.8410499999999998E-2</v>
      </c>
      <c r="Q2120">
        <v>-4.15868E-2</v>
      </c>
      <c r="R2120">
        <v>1.5237000000000001E-2</v>
      </c>
      <c r="S2120">
        <v>9.7281400000000004E-2</v>
      </c>
    </row>
    <row r="2121" spans="1:19">
      <c r="A2121" s="12" t="s">
        <v>24</v>
      </c>
      <c r="B2121" s="14">
        <v>9</v>
      </c>
      <c r="C2121" t="s">
        <v>54</v>
      </c>
      <c r="D2121" t="s">
        <v>57</v>
      </c>
      <c r="E2121" t="str">
        <f t="shared" si="33"/>
        <v>9/15/2012†*9Average Per Premise50% Cycling</v>
      </c>
      <c r="F2121">
        <v>0.8457848</v>
      </c>
      <c r="G2121">
        <v>1.1101449999999999</v>
      </c>
      <c r="H2121">
        <v>0.99660459999999995</v>
      </c>
      <c r="I2121">
        <v>90.470070000000007</v>
      </c>
      <c r="J2121">
        <v>-5.6420999999999997E-3</v>
      </c>
      <c r="K2121">
        <v>0.1538775</v>
      </c>
      <c r="L2121" s="1">
        <v>0.26436019999999999</v>
      </c>
      <c r="M2121" s="1">
        <v>0.37484289999999998</v>
      </c>
      <c r="N2121">
        <v>0.53436249999999996</v>
      </c>
      <c r="O2121">
        <v>-0.1191825</v>
      </c>
      <c r="P2121">
        <v>4.0336999999999998E-2</v>
      </c>
      <c r="Q2121">
        <v>0.1508198</v>
      </c>
      <c r="R2121">
        <v>0.26130249999999999</v>
      </c>
      <c r="S2121">
        <v>0.42082209999999998</v>
      </c>
    </row>
    <row r="2122" spans="1:19">
      <c r="A2122" s="12" t="s">
        <v>24</v>
      </c>
      <c r="B2122" s="14">
        <v>9</v>
      </c>
      <c r="C2122" t="s">
        <v>54</v>
      </c>
      <c r="D2122" t="s">
        <v>52</v>
      </c>
      <c r="E2122" t="str">
        <f t="shared" si="33"/>
        <v>9/15/2012†*9Average Per PremiseAll</v>
      </c>
      <c r="F2122">
        <v>1.0514840000000001</v>
      </c>
      <c r="G2122">
        <v>0.99244359999999998</v>
      </c>
      <c r="H2122">
        <v>1.03491</v>
      </c>
      <c r="I2122">
        <v>89.422200000000004</v>
      </c>
      <c r="J2122">
        <v>-0.2149556</v>
      </c>
      <c r="K2122">
        <v>-0.1228394</v>
      </c>
      <c r="L2122" s="1">
        <v>-5.9040000000000002E-2</v>
      </c>
      <c r="M2122" s="1">
        <v>4.7593999999999996E-3</v>
      </c>
      <c r="N2122">
        <v>9.6875600000000006E-2</v>
      </c>
      <c r="O2122">
        <v>-0.17248949999999999</v>
      </c>
      <c r="P2122">
        <v>-8.0373299999999995E-2</v>
      </c>
      <c r="Q2122">
        <v>-1.6573899999999999E-2</v>
      </c>
      <c r="R2122">
        <v>4.7225499999999997E-2</v>
      </c>
      <c r="S2122">
        <v>0.13934170000000001</v>
      </c>
    </row>
    <row r="2123" spans="1:19">
      <c r="A2123" s="12" t="s">
        <v>24</v>
      </c>
      <c r="B2123" s="14">
        <v>9</v>
      </c>
      <c r="C2123" t="s">
        <v>56</v>
      </c>
      <c r="D2123" t="s">
        <v>58</v>
      </c>
      <c r="E2123" t="str">
        <f t="shared" si="33"/>
        <v>9/15/2012†*9Average Per Ton100% Cycling</v>
      </c>
      <c r="F2123">
        <v>0.26445010000000002</v>
      </c>
      <c r="G2123">
        <v>0.2382147</v>
      </c>
      <c r="H2123">
        <v>0.25428800000000001</v>
      </c>
      <c r="I2123">
        <v>89.265619999999998</v>
      </c>
      <c r="J2123">
        <v>-0.16510359999999999</v>
      </c>
      <c r="K2123">
        <v>-8.3059099999999997E-2</v>
      </c>
      <c r="L2123" s="1">
        <v>-2.6235399999999999E-2</v>
      </c>
      <c r="M2123" s="1">
        <v>3.0588299999999999E-2</v>
      </c>
      <c r="N2123">
        <v>0.11263280000000001</v>
      </c>
      <c r="O2123">
        <v>-0.1490303</v>
      </c>
      <c r="P2123">
        <v>-6.6985799999999998E-2</v>
      </c>
      <c r="Q2123">
        <v>-1.01621E-2</v>
      </c>
      <c r="R2123">
        <v>4.6661599999999998E-2</v>
      </c>
      <c r="S2123">
        <v>0.12870609999999999</v>
      </c>
    </row>
    <row r="2124" spans="1:19">
      <c r="A2124" s="12" t="s">
        <v>24</v>
      </c>
      <c r="B2124" s="14">
        <v>9</v>
      </c>
      <c r="C2124" t="s">
        <v>56</v>
      </c>
      <c r="D2124" t="s">
        <v>57</v>
      </c>
      <c r="E2124" t="str">
        <f t="shared" si="33"/>
        <v>9/15/2012†*9Average Per Ton50% Cycling</v>
      </c>
      <c r="F2124">
        <v>0.21177119999999999</v>
      </c>
      <c r="G2124">
        <v>0.27796280000000001</v>
      </c>
      <c r="H2124">
        <v>0.24953410000000001</v>
      </c>
      <c r="I2124">
        <v>90.470070000000007</v>
      </c>
      <c r="J2124">
        <v>-0.20381070000000001</v>
      </c>
      <c r="K2124">
        <v>-4.42911E-2</v>
      </c>
      <c r="L2124" s="1">
        <v>6.6191600000000003E-2</v>
      </c>
      <c r="M2124" s="1">
        <v>0.17667440000000001</v>
      </c>
      <c r="N2124">
        <v>0.33619389999999999</v>
      </c>
      <c r="O2124">
        <v>-0.23223940000000001</v>
      </c>
      <c r="P2124">
        <v>-7.2719800000000001E-2</v>
      </c>
      <c r="Q2124">
        <v>3.7762900000000002E-2</v>
      </c>
      <c r="R2124">
        <v>0.14824560000000001</v>
      </c>
      <c r="S2124">
        <v>0.30776520000000002</v>
      </c>
    </row>
    <row r="2125" spans="1:19">
      <c r="A2125" s="12" t="s">
        <v>24</v>
      </c>
      <c r="B2125" s="14">
        <v>9</v>
      </c>
      <c r="C2125" t="s">
        <v>56</v>
      </c>
      <c r="D2125" t="s">
        <v>52</v>
      </c>
      <c r="E2125" t="str">
        <f t="shared" si="33"/>
        <v>9/15/2012†*9Average Per TonAll</v>
      </c>
      <c r="F2125">
        <v>0.25760179999999999</v>
      </c>
      <c r="G2125">
        <v>0.24338199999999999</v>
      </c>
      <c r="H2125">
        <v>0.25367000000000001</v>
      </c>
      <c r="I2125">
        <v>89.422200000000004</v>
      </c>
      <c r="J2125">
        <v>-0.1701355</v>
      </c>
      <c r="K2125">
        <v>-7.80193E-2</v>
      </c>
      <c r="L2125" s="1">
        <v>-1.4219900000000001E-2</v>
      </c>
      <c r="M2125" s="1">
        <v>4.9579499999999999E-2</v>
      </c>
      <c r="N2125">
        <v>0.14169570000000001</v>
      </c>
      <c r="O2125">
        <v>-0.1598474</v>
      </c>
      <c r="P2125">
        <v>-6.7731200000000005E-2</v>
      </c>
      <c r="Q2125">
        <v>-3.9318000000000001E-3</v>
      </c>
      <c r="R2125">
        <v>5.98676E-2</v>
      </c>
      <c r="S2125">
        <v>0.1519838</v>
      </c>
    </row>
    <row r="2126" spans="1:19">
      <c r="A2126" s="12" t="s">
        <v>24</v>
      </c>
      <c r="B2126" s="14">
        <v>10</v>
      </c>
      <c r="C2126" t="s">
        <v>63</v>
      </c>
      <c r="D2126" t="s">
        <v>58</v>
      </c>
      <c r="E2126" t="str">
        <f t="shared" si="33"/>
        <v>9/15/2012†*10Aggregate100% Cycling</v>
      </c>
      <c r="F2126">
        <v>7.2912939999999997</v>
      </c>
      <c r="G2126">
        <v>6.2911270000000004</v>
      </c>
      <c r="H2126">
        <v>6.7156140000000004</v>
      </c>
      <c r="I2126">
        <v>94.129189999999994</v>
      </c>
      <c r="J2126">
        <v>-1.9448909999999999</v>
      </c>
      <c r="K2126">
        <v>-1.3867400000000001</v>
      </c>
      <c r="L2126" s="1">
        <v>-1.000167</v>
      </c>
      <c r="M2126" s="1">
        <v>-0.61359379999999997</v>
      </c>
      <c r="N2126">
        <v>-5.5443399999999997E-2</v>
      </c>
      <c r="O2126">
        <v>-1.5204029999999999</v>
      </c>
      <c r="P2126">
        <v>-0.96225280000000002</v>
      </c>
      <c r="Q2126">
        <v>-0.57567959999999996</v>
      </c>
      <c r="R2126">
        <v>-0.1891063</v>
      </c>
      <c r="S2126">
        <v>0.36904399999999998</v>
      </c>
    </row>
    <row r="2127" spans="1:19">
      <c r="A2127" s="12" t="s">
        <v>24</v>
      </c>
      <c r="B2127" s="14">
        <v>10</v>
      </c>
      <c r="C2127" t="s">
        <v>63</v>
      </c>
      <c r="D2127" t="s">
        <v>57</v>
      </c>
      <c r="E2127" t="str">
        <f t="shared" si="33"/>
        <v>9/15/2012†*10Aggregate50% Cycling</v>
      </c>
      <c r="F2127">
        <v>1.143219</v>
      </c>
      <c r="G2127">
        <v>1.124951</v>
      </c>
      <c r="H2127">
        <v>1.0098959999999999</v>
      </c>
      <c r="I2127">
        <v>94.948629999999994</v>
      </c>
      <c r="J2127">
        <v>-0.39197769999999998</v>
      </c>
      <c r="K2127">
        <v>-0.17118710000000001</v>
      </c>
      <c r="L2127" s="1">
        <v>-1.8268099999999999E-2</v>
      </c>
      <c r="M2127" s="1">
        <v>0.13465079999999999</v>
      </c>
      <c r="N2127">
        <v>0.35544150000000002</v>
      </c>
      <c r="O2127">
        <v>-0.50703240000000005</v>
      </c>
      <c r="P2127">
        <v>-0.28624179999999999</v>
      </c>
      <c r="Q2127">
        <v>-0.13332289999999999</v>
      </c>
      <c r="R2127">
        <v>1.9596100000000002E-2</v>
      </c>
      <c r="S2127">
        <v>0.24038670000000001</v>
      </c>
    </row>
    <row r="2128" spans="1:19">
      <c r="A2128" s="12" t="s">
        <v>24</v>
      </c>
      <c r="B2128" s="14">
        <v>10</v>
      </c>
      <c r="C2128" t="s">
        <v>63</v>
      </c>
      <c r="D2128" t="s">
        <v>52</v>
      </c>
      <c r="E2128" t="str">
        <f t="shared" si="33"/>
        <v>9/15/2012†*10AggregateAll</v>
      </c>
      <c r="F2128">
        <v>8.4339940000000002</v>
      </c>
      <c r="G2128">
        <v>7.4119760000000001</v>
      </c>
      <c r="H2128">
        <v>7.7261689999999996</v>
      </c>
      <c r="I2128">
        <v>94.235720000000001</v>
      </c>
      <c r="J2128">
        <v>-2.334435</v>
      </c>
      <c r="K2128">
        <v>-1.559048</v>
      </c>
      <c r="L2128" s="1">
        <v>-1.0220180000000001</v>
      </c>
      <c r="M2128" s="1">
        <v>-0.48498780000000002</v>
      </c>
      <c r="N2128">
        <v>0.29039860000000001</v>
      </c>
      <c r="O2128">
        <v>-2.0202420000000001</v>
      </c>
      <c r="P2128">
        <v>-1.244856</v>
      </c>
      <c r="Q2128">
        <v>-0.70782579999999995</v>
      </c>
      <c r="R2128">
        <v>-0.17079559999999999</v>
      </c>
      <c r="S2128">
        <v>0.60459070000000004</v>
      </c>
    </row>
    <row r="2129" spans="1:19">
      <c r="A2129" s="12" t="s">
        <v>24</v>
      </c>
      <c r="B2129" s="14">
        <v>10</v>
      </c>
      <c r="C2129" t="s">
        <v>55</v>
      </c>
      <c r="D2129" t="s">
        <v>58</v>
      </c>
      <c r="E2129" t="str">
        <f t="shared" si="33"/>
        <v>9/15/2012†*10Average Per Device100% Cycling</v>
      </c>
      <c r="F2129">
        <v>1.157637</v>
      </c>
      <c r="G2129">
        <v>0.99884039999999996</v>
      </c>
      <c r="H2129">
        <v>1.066236</v>
      </c>
      <c r="I2129">
        <v>94.129189999999994</v>
      </c>
      <c r="J2129">
        <v>-0.32966319999999999</v>
      </c>
      <c r="K2129">
        <v>-0.22871359999999999</v>
      </c>
      <c r="L2129" s="1">
        <v>-0.1587963</v>
      </c>
      <c r="M2129" s="1">
        <v>-8.8878899999999997E-2</v>
      </c>
      <c r="N2129">
        <v>1.20707E-2</v>
      </c>
      <c r="O2129">
        <v>-0.26226749999999999</v>
      </c>
      <c r="P2129">
        <v>-0.16131789999999999</v>
      </c>
      <c r="Q2129">
        <v>-9.1400499999999996E-2</v>
      </c>
      <c r="R2129">
        <v>-2.1483100000000002E-2</v>
      </c>
      <c r="S2129">
        <v>7.9466499999999995E-2</v>
      </c>
    </row>
    <row r="2130" spans="1:19">
      <c r="A2130" s="12" t="s">
        <v>24</v>
      </c>
      <c r="B2130" s="14">
        <v>10</v>
      </c>
      <c r="C2130" t="s">
        <v>55</v>
      </c>
      <c r="D2130" t="s">
        <v>57</v>
      </c>
      <c r="E2130" t="str">
        <f t="shared" si="33"/>
        <v>9/15/2012†*10Average Per Device50% Cycling</v>
      </c>
      <c r="F2130">
        <v>1.153262</v>
      </c>
      <c r="G2130">
        <v>1.1348339999999999</v>
      </c>
      <c r="H2130">
        <v>1.0187679999999999</v>
      </c>
      <c r="I2130">
        <v>94.948629999999994</v>
      </c>
      <c r="J2130">
        <v>-0.45705489999999999</v>
      </c>
      <c r="K2130">
        <v>-0.1979109</v>
      </c>
      <c r="L2130" s="1">
        <v>-1.84286E-2</v>
      </c>
      <c r="M2130" s="1">
        <v>0.1610538</v>
      </c>
      <c r="N2130">
        <v>0.42019770000000001</v>
      </c>
      <c r="O2130">
        <v>-0.57312039999999997</v>
      </c>
      <c r="P2130">
        <v>-0.31397639999999999</v>
      </c>
      <c r="Q2130">
        <v>-0.13449410000000001</v>
      </c>
      <c r="R2130">
        <v>4.4988300000000002E-2</v>
      </c>
      <c r="S2130">
        <v>0.30413220000000002</v>
      </c>
    </row>
    <row r="2131" spans="1:19">
      <c r="A2131" s="12" t="s">
        <v>24</v>
      </c>
      <c r="B2131" s="14">
        <v>10</v>
      </c>
      <c r="C2131" t="s">
        <v>55</v>
      </c>
      <c r="D2131" t="s">
        <v>52</v>
      </c>
      <c r="E2131" t="str">
        <f t="shared" si="33"/>
        <v>9/15/2012†*10Average Per DeviceAll</v>
      </c>
      <c r="F2131">
        <v>1.157068</v>
      </c>
      <c r="G2131">
        <v>1.0165200000000001</v>
      </c>
      <c r="H2131">
        <v>1.060065</v>
      </c>
      <c r="I2131">
        <v>94.235720000000001</v>
      </c>
      <c r="J2131">
        <v>-0.34622419999999998</v>
      </c>
      <c r="K2131">
        <v>-0.2247093</v>
      </c>
      <c r="L2131" s="1">
        <v>-0.14054839999999999</v>
      </c>
      <c r="M2131" s="1">
        <v>-5.6387600000000003E-2</v>
      </c>
      <c r="N2131">
        <v>6.5127199999999996E-2</v>
      </c>
      <c r="O2131">
        <v>-0.30267840000000001</v>
      </c>
      <c r="P2131">
        <v>-0.18116350000000001</v>
      </c>
      <c r="Q2131">
        <v>-9.7002699999999997E-2</v>
      </c>
      <c r="R2131">
        <v>-1.28418E-2</v>
      </c>
      <c r="S2131">
        <v>0.10867300000000001</v>
      </c>
    </row>
    <row r="2132" spans="1:19">
      <c r="A2132" s="12" t="s">
        <v>24</v>
      </c>
      <c r="B2132" s="14">
        <v>10</v>
      </c>
      <c r="C2132" t="s">
        <v>54</v>
      </c>
      <c r="D2132" t="s">
        <v>58</v>
      </c>
      <c r="E2132" t="str">
        <f t="shared" si="33"/>
        <v>9/15/2012†*10Average Per Premise100% Cycling</v>
      </c>
      <c r="F2132">
        <v>1.3187359999999999</v>
      </c>
      <c r="G2132">
        <v>1.137842</v>
      </c>
      <c r="H2132">
        <v>1.2146159999999999</v>
      </c>
      <c r="I2132">
        <v>94.129189999999994</v>
      </c>
      <c r="J2132">
        <v>-0.35176170000000001</v>
      </c>
      <c r="K2132">
        <v>-0.25081209999999998</v>
      </c>
      <c r="L2132" s="1">
        <v>-0.18089469999999999</v>
      </c>
      <c r="M2132" s="1">
        <v>-0.1109774</v>
      </c>
      <c r="N2132">
        <v>-1.00278E-2</v>
      </c>
      <c r="O2132">
        <v>-0.27498699999999998</v>
      </c>
      <c r="P2132">
        <v>-0.17403740000000001</v>
      </c>
      <c r="Q2132">
        <v>-0.10412</v>
      </c>
      <c r="R2132">
        <v>-3.42026E-2</v>
      </c>
      <c r="S2132">
        <v>6.6747000000000001E-2</v>
      </c>
    </row>
    <row r="2133" spans="1:19">
      <c r="A2133" s="12" t="s">
        <v>24</v>
      </c>
      <c r="B2133" s="14">
        <v>10</v>
      </c>
      <c r="C2133" t="s">
        <v>54</v>
      </c>
      <c r="D2133" t="s">
        <v>57</v>
      </c>
      <c r="E2133" t="str">
        <f t="shared" si="33"/>
        <v>9/15/2012†*10Average Per Premise50% Cycling</v>
      </c>
      <c r="F2133">
        <v>1.3418060000000001</v>
      </c>
      <c r="G2133">
        <v>1.320365</v>
      </c>
      <c r="H2133">
        <v>1.185324</v>
      </c>
      <c r="I2133">
        <v>94.948629999999994</v>
      </c>
      <c r="J2133">
        <v>-0.46006770000000002</v>
      </c>
      <c r="K2133">
        <v>-0.20092380000000001</v>
      </c>
      <c r="L2133" s="1">
        <v>-2.1441499999999999E-2</v>
      </c>
      <c r="M2133" s="1">
        <v>0.15804090000000001</v>
      </c>
      <c r="N2133">
        <v>0.41718480000000002</v>
      </c>
      <c r="O2133">
        <v>-0.59510850000000004</v>
      </c>
      <c r="P2133">
        <v>-0.3359645</v>
      </c>
      <c r="Q2133">
        <v>-0.15648219999999999</v>
      </c>
      <c r="R2133">
        <v>2.3000099999999999E-2</v>
      </c>
      <c r="S2133">
        <v>0.28214410000000001</v>
      </c>
    </row>
    <row r="2134" spans="1:19">
      <c r="A2134" s="12" t="s">
        <v>24</v>
      </c>
      <c r="B2134" s="14">
        <v>10</v>
      </c>
      <c r="C2134" t="s">
        <v>54</v>
      </c>
      <c r="D2134" t="s">
        <v>52</v>
      </c>
      <c r="E2134" t="str">
        <f t="shared" si="33"/>
        <v>9/15/2012†*10Average Per PremiseAll</v>
      </c>
      <c r="F2134">
        <v>1.321736</v>
      </c>
      <c r="G2134">
        <v>1.16157</v>
      </c>
      <c r="H2134">
        <v>1.2108080000000001</v>
      </c>
      <c r="I2134">
        <v>94.235720000000001</v>
      </c>
      <c r="J2134">
        <v>-0.36584149999999999</v>
      </c>
      <c r="K2134">
        <v>-0.2443266</v>
      </c>
      <c r="L2134" s="1">
        <v>-0.1601658</v>
      </c>
      <c r="M2134" s="1">
        <v>-7.6005000000000003E-2</v>
      </c>
      <c r="N2134">
        <v>4.5509899999999999E-2</v>
      </c>
      <c r="O2134">
        <v>-0.31660280000000002</v>
      </c>
      <c r="P2134">
        <v>-0.19508790000000001</v>
      </c>
      <c r="Q2134">
        <v>-0.1109271</v>
      </c>
      <c r="R2134">
        <v>-2.67663E-2</v>
      </c>
      <c r="S2134">
        <v>9.4748600000000002E-2</v>
      </c>
    </row>
    <row r="2135" spans="1:19">
      <c r="A2135" s="12" t="s">
        <v>24</v>
      </c>
      <c r="B2135" s="14">
        <v>10</v>
      </c>
      <c r="C2135" t="s">
        <v>56</v>
      </c>
      <c r="D2135" t="s">
        <v>58</v>
      </c>
      <c r="E2135" t="str">
        <f t="shared" si="33"/>
        <v>9/15/2012†*10Average Per Ton100% Cycling</v>
      </c>
      <c r="F2135">
        <v>0.3222449</v>
      </c>
      <c r="G2135">
        <v>0.2780417</v>
      </c>
      <c r="H2135">
        <v>0.29680230000000002</v>
      </c>
      <c r="I2135">
        <v>94.129189999999994</v>
      </c>
      <c r="J2135">
        <v>-0.21507019999999999</v>
      </c>
      <c r="K2135">
        <v>-0.1141206</v>
      </c>
      <c r="L2135" s="1">
        <v>-4.4203199999999998E-2</v>
      </c>
      <c r="M2135" s="1">
        <v>2.57142E-2</v>
      </c>
      <c r="N2135">
        <v>0.12666379999999999</v>
      </c>
      <c r="O2135">
        <v>-0.1963096</v>
      </c>
      <c r="P2135">
        <v>-9.536E-2</v>
      </c>
      <c r="Q2135">
        <v>-2.5442599999999999E-2</v>
      </c>
      <c r="R2135">
        <v>4.4474800000000002E-2</v>
      </c>
      <c r="S2135">
        <v>0.14542440000000001</v>
      </c>
    </row>
    <row r="2136" spans="1:19">
      <c r="A2136" s="12" t="s">
        <v>24</v>
      </c>
      <c r="B2136" s="14">
        <v>10</v>
      </c>
      <c r="C2136" t="s">
        <v>56</v>
      </c>
      <c r="D2136" t="s">
        <v>57</v>
      </c>
      <c r="E2136" t="str">
        <f t="shared" si="33"/>
        <v>9/15/2012†*10Average Per Ton50% Cycling</v>
      </c>
      <c r="F2136">
        <v>0.33596710000000002</v>
      </c>
      <c r="G2136">
        <v>0.33059850000000002</v>
      </c>
      <c r="H2136">
        <v>0.29678650000000001</v>
      </c>
      <c r="I2136">
        <v>94.948629999999994</v>
      </c>
      <c r="J2136">
        <v>-0.44399490000000003</v>
      </c>
      <c r="K2136">
        <v>-0.18485090000000001</v>
      </c>
      <c r="L2136" s="1">
        <v>-5.3686000000000003E-3</v>
      </c>
      <c r="M2136" s="1">
        <v>0.17411370000000001</v>
      </c>
      <c r="N2136">
        <v>0.43325770000000002</v>
      </c>
      <c r="O2136">
        <v>-0.47780699999999998</v>
      </c>
      <c r="P2136">
        <v>-0.218663</v>
      </c>
      <c r="Q2136">
        <v>-3.9180699999999999E-2</v>
      </c>
      <c r="R2136">
        <v>0.1403017</v>
      </c>
      <c r="S2136">
        <v>0.39944560000000001</v>
      </c>
    </row>
    <row r="2137" spans="1:19">
      <c r="A2137" s="12" t="s">
        <v>24</v>
      </c>
      <c r="B2137" s="14">
        <v>10</v>
      </c>
      <c r="C2137" t="s">
        <v>56</v>
      </c>
      <c r="D2137" t="s">
        <v>52</v>
      </c>
      <c r="E2137" t="str">
        <f t="shared" si="33"/>
        <v>9/15/2012†*10Average Per TonAll</v>
      </c>
      <c r="F2137">
        <v>0.32402880000000001</v>
      </c>
      <c r="G2137">
        <v>0.28487410000000002</v>
      </c>
      <c r="H2137">
        <v>0.29680030000000002</v>
      </c>
      <c r="I2137">
        <v>94.235720000000001</v>
      </c>
      <c r="J2137">
        <v>-0.2448304</v>
      </c>
      <c r="K2137">
        <v>-0.12331549999999999</v>
      </c>
      <c r="L2137" s="1">
        <v>-3.9154700000000001E-2</v>
      </c>
      <c r="M2137" s="1">
        <v>4.50061E-2</v>
      </c>
      <c r="N2137">
        <v>0.166521</v>
      </c>
      <c r="O2137">
        <v>-0.23290430000000001</v>
      </c>
      <c r="P2137">
        <v>-0.1113894</v>
      </c>
      <c r="Q2137">
        <v>-2.7228599999999999E-2</v>
      </c>
      <c r="R2137">
        <v>5.6932299999999998E-2</v>
      </c>
      <c r="S2137">
        <v>0.1784471</v>
      </c>
    </row>
    <row r="2138" spans="1:19">
      <c r="A2138" s="12" t="s">
        <v>24</v>
      </c>
      <c r="B2138" s="14">
        <v>11</v>
      </c>
      <c r="C2138" t="s">
        <v>63</v>
      </c>
      <c r="D2138" t="s">
        <v>58</v>
      </c>
      <c r="E2138" t="str">
        <f t="shared" si="33"/>
        <v>9/15/2012†*11Aggregate100% Cycling</v>
      </c>
      <c r="F2138">
        <v>9.0589370000000002</v>
      </c>
      <c r="G2138">
        <v>7.7595869999999998</v>
      </c>
      <c r="H2138">
        <v>8.2831580000000002</v>
      </c>
      <c r="I2138">
        <v>99.700680000000006</v>
      </c>
      <c r="J2138">
        <v>-2.5292859999999999</v>
      </c>
      <c r="K2138">
        <v>-1.80263</v>
      </c>
      <c r="L2138" s="1">
        <v>-1.2993490000000001</v>
      </c>
      <c r="M2138" s="1">
        <v>-0.79606909999999997</v>
      </c>
      <c r="N2138">
        <v>-6.9412299999999996E-2</v>
      </c>
      <c r="O2138">
        <v>-2.0057160000000001</v>
      </c>
      <c r="P2138">
        <v>-1.2790589999999999</v>
      </c>
      <c r="Q2138">
        <v>-0.77577890000000005</v>
      </c>
      <c r="R2138">
        <v>-0.27249859999999998</v>
      </c>
      <c r="S2138">
        <v>0.45415820000000001</v>
      </c>
    </row>
    <row r="2139" spans="1:19">
      <c r="A2139" s="12" t="s">
        <v>24</v>
      </c>
      <c r="B2139" s="14">
        <v>11</v>
      </c>
      <c r="C2139" t="s">
        <v>63</v>
      </c>
      <c r="D2139" t="s">
        <v>57</v>
      </c>
      <c r="E2139" t="str">
        <f t="shared" si="33"/>
        <v>9/15/2012†*11Aggregate50% Cycling</v>
      </c>
      <c r="F2139">
        <v>1.3942540000000001</v>
      </c>
      <c r="G2139">
        <v>1.7909660000000001</v>
      </c>
      <c r="H2139">
        <v>1.6077950000000001</v>
      </c>
      <c r="I2139">
        <v>99.862939999999995</v>
      </c>
      <c r="J2139">
        <v>-0.12635099999999999</v>
      </c>
      <c r="K2139">
        <v>0.18267890000000001</v>
      </c>
      <c r="L2139" s="1">
        <v>0.39671200000000001</v>
      </c>
      <c r="M2139" s="1">
        <v>0.61074519999999999</v>
      </c>
      <c r="N2139">
        <v>0.91977509999999996</v>
      </c>
      <c r="O2139">
        <v>-0.30952259999999998</v>
      </c>
      <c r="P2139">
        <v>-4.927E-4</v>
      </c>
      <c r="Q2139">
        <v>0.21354039999999999</v>
      </c>
      <c r="R2139">
        <v>0.4275736</v>
      </c>
      <c r="S2139">
        <v>0.73660349999999997</v>
      </c>
    </row>
    <row r="2140" spans="1:19">
      <c r="A2140" s="12" t="s">
        <v>24</v>
      </c>
      <c r="B2140" s="14">
        <v>11</v>
      </c>
      <c r="C2140" t="s">
        <v>63</v>
      </c>
      <c r="D2140" t="s">
        <v>52</v>
      </c>
      <c r="E2140" t="str">
        <f t="shared" si="33"/>
        <v>9/15/2012†*11AggregateAll</v>
      </c>
      <c r="F2140">
        <v>10.453239999999999</v>
      </c>
      <c r="G2140">
        <v>9.5348550000000003</v>
      </c>
      <c r="H2140">
        <v>9.8822130000000001</v>
      </c>
      <c r="I2140">
        <v>99.721770000000006</v>
      </c>
      <c r="J2140">
        <v>-2.6625839999999998</v>
      </c>
      <c r="K2140">
        <v>-1.6320950000000001</v>
      </c>
      <c r="L2140" s="1">
        <v>-0.91838050000000004</v>
      </c>
      <c r="M2140" s="1">
        <v>-0.2046665</v>
      </c>
      <c r="N2140">
        <v>0.82582330000000004</v>
      </c>
      <c r="O2140">
        <v>-2.3152270000000001</v>
      </c>
      <c r="P2140">
        <v>-1.284737</v>
      </c>
      <c r="Q2140">
        <v>-0.57102299999999995</v>
      </c>
      <c r="R2140">
        <v>0.14269109999999999</v>
      </c>
      <c r="S2140">
        <v>1.173181</v>
      </c>
    </row>
    <row r="2141" spans="1:19">
      <c r="A2141" s="12" t="s">
        <v>24</v>
      </c>
      <c r="B2141" s="14">
        <v>11</v>
      </c>
      <c r="C2141" t="s">
        <v>55</v>
      </c>
      <c r="D2141" t="s">
        <v>58</v>
      </c>
      <c r="E2141" t="str">
        <f t="shared" si="33"/>
        <v>9/15/2012†*11Average Per Device100% Cycling</v>
      </c>
      <c r="F2141">
        <v>1.438285</v>
      </c>
      <c r="G2141">
        <v>1.2319869999999999</v>
      </c>
      <c r="H2141">
        <v>1.315115</v>
      </c>
      <c r="I2141">
        <v>99.700680000000006</v>
      </c>
      <c r="J2141">
        <v>-0.4287494</v>
      </c>
      <c r="K2141">
        <v>-0.297323</v>
      </c>
      <c r="L2141" s="1">
        <v>-0.20629739999999999</v>
      </c>
      <c r="M2141" s="1">
        <v>-0.11527179999999999</v>
      </c>
      <c r="N2141">
        <v>1.6154600000000002E-2</v>
      </c>
      <c r="O2141">
        <v>-0.34562219999999999</v>
      </c>
      <c r="P2141">
        <v>-0.21419579999999999</v>
      </c>
      <c r="Q2141">
        <v>-0.1231703</v>
      </c>
      <c r="R2141">
        <v>-3.2144699999999998E-2</v>
      </c>
      <c r="S2141">
        <v>9.9281700000000001E-2</v>
      </c>
    </row>
    <row r="2142" spans="1:19">
      <c r="A2142" s="12" t="s">
        <v>24</v>
      </c>
      <c r="B2142" s="14">
        <v>11</v>
      </c>
      <c r="C2142" t="s">
        <v>55</v>
      </c>
      <c r="D2142" t="s">
        <v>57</v>
      </c>
      <c r="E2142" t="str">
        <f t="shared" si="33"/>
        <v>9/15/2012†*11Average Per Device50% Cycling</v>
      </c>
      <c r="F2142">
        <v>1.4065030000000001</v>
      </c>
      <c r="G2142">
        <v>1.8067</v>
      </c>
      <c r="H2142">
        <v>1.6219190000000001</v>
      </c>
      <c r="I2142">
        <v>99.862939999999995</v>
      </c>
      <c r="J2142">
        <v>-0.21372650000000001</v>
      </c>
      <c r="K2142">
        <v>0.14898459999999999</v>
      </c>
      <c r="L2142" s="1">
        <v>0.40019729999999998</v>
      </c>
      <c r="M2142" s="1">
        <v>0.65140989999999999</v>
      </c>
      <c r="N2142">
        <v>1.0141210000000001</v>
      </c>
      <c r="O2142">
        <v>-0.39850740000000001</v>
      </c>
      <c r="P2142">
        <v>-3.57962E-2</v>
      </c>
      <c r="Q2142">
        <v>0.21541640000000001</v>
      </c>
      <c r="R2142">
        <v>0.46662910000000002</v>
      </c>
      <c r="S2142">
        <v>0.82934019999999997</v>
      </c>
    </row>
    <row r="2143" spans="1:19">
      <c r="A2143" s="12" t="s">
        <v>24</v>
      </c>
      <c r="B2143" s="14">
        <v>11</v>
      </c>
      <c r="C2143" t="s">
        <v>55</v>
      </c>
      <c r="D2143" t="s">
        <v>52</v>
      </c>
      <c r="E2143" t="str">
        <f t="shared" si="33"/>
        <v>9/15/2012†*11Average Per DeviceAll</v>
      </c>
      <c r="F2143">
        <v>1.434153</v>
      </c>
      <c r="G2143">
        <v>1.3067</v>
      </c>
      <c r="H2143">
        <v>1.3549990000000001</v>
      </c>
      <c r="I2143">
        <v>99.721770000000006</v>
      </c>
      <c r="J2143">
        <v>-0.4007964</v>
      </c>
      <c r="K2143">
        <v>-0.23930299999999999</v>
      </c>
      <c r="L2143" s="1">
        <v>-0.12745310000000001</v>
      </c>
      <c r="M2143" s="1">
        <v>-1.5603199999999999E-2</v>
      </c>
      <c r="N2143">
        <v>0.1458902</v>
      </c>
      <c r="O2143">
        <v>-0.35249730000000001</v>
      </c>
      <c r="P2143">
        <v>-0.1910039</v>
      </c>
      <c r="Q2143">
        <v>-7.9154000000000002E-2</v>
      </c>
      <c r="R2143">
        <v>3.26959E-2</v>
      </c>
      <c r="S2143">
        <v>0.19418930000000001</v>
      </c>
    </row>
    <row r="2144" spans="1:19">
      <c r="A2144" s="12" t="s">
        <v>24</v>
      </c>
      <c r="B2144" s="14">
        <v>11</v>
      </c>
      <c r="C2144" t="s">
        <v>54</v>
      </c>
      <c r="D2144" t="s">
        <v>58</v>
      </c>
      <c r="E2144" t="str">
        <f t="shared" si="33"/>
        <v>9/15/2012†*11Average Per Premise100% Cycling</v>
      </c>
      <c r="F2144">
        <v>1.6384399999999999</v>
      </c>
      <c r="G2144">
        <v>1.4034340000000001</v>
      </c>
      <c r="H2144">
        <v>1.498129</v>
      </c>
      <c r="I2144">
        <v>99.700680000000006</v>
      </c>
      <c r="J2144">
        <v>-0.45745819999999998</v>
      </c>
      <c r="K2144">
        <v>-0.32603179999999998</v>
      </c>
      <c r="L2144" s="1">
        <v>-0.2350062</v>
      </c>
      <c r="M2144" s="1">
        <v>-0.14398069999999999</v>
      </c>
      <c r="N2144">
        <v>-1.25542E-2</v>
      </c>
      <c r="O2144">
        <v>-0.3627629</v>
      </c>
      <c r="P2144">
        <v>-0.2313364</v>
      </c>
      <c r="Q2144">
        <v>-0.14031089999999999</v>
      </c>
      <c r="R2144">
        <v>-4.9285299999999997E-2</v>
      </c>
      <c r="S2144">
        <v>8.2141099999999995E-2</v>
      </c>
    </row>
    <row r="2145" spans="1:19">
      <c r="A2145" s="12" t="s">
        <v>24</v>
      </c>
      <c r="B2145" s="14">
        <v>11</v>
      </c>
      <c r="C2145" t="s">
        <v>54</v>
      </c>
      <c r="D2145" t="s">
        <v>57</v>
      </c>
      <c r="E2145" t="str">
        <f t="shared" si="33"/>
        <v>9/15/2012†*11Average Per Premise50% Cycling</v>
      </c>
      <c r="F2145">
        <v>1.636449</v>
      </c>
      <c r="G2145">
        <v>2.1020729999999999</v>
      </c>
      <c r="H2145">
        <v>1.8870830000000001</v>
      </c>
      <c r="I2145">
        <v>99.862939999999995</v>
      </c>
      <c r="J2145">
        <v>-0.1482993</v>
      </c>
      <c r="K2145">
        <v>0.21441180000000001</v>
      </c>
      <c r="L2145" s="1">
        <v>0.4656245</v>
      </c>
      <c r="M2145" s="1">
        <v>0.7168371</v>
      </c>
      <c r="N2145">
        <v>1.079548</v>
      </c>
      <c r="O2145">
        <v>-0.36328949999999999</v>
      </c>
      <c r="P2145">
        <v>-5.7830000000000002E-4</v>
      </c>
      <c r="Q2145">
        <v>0.25063429999999998</v>
      </c>
      <c r="R2145">
        <v>0.50184700000000004</v>
      </c>
      <c r="S2145">
        <v>0.8645581</v>
      </c>
    </row>
    <row r="2146" spans="1:19">
      <c r="A2146" s="12" t="s">
        <v>24</v>
      </c>
      <c r="B2146" s="14">
        <v>11</v>
      </c>
      <c r="C2146" t="s">
        <v>54</v>
      </c>
      <c r="D2146" t="s">
        <v>52</v>
      </c>
      <c r="E2146" t="str">
        <f t="shared" si="33"/>
        <v>9/15/2012†*11Average Per PremiseAll</v>
      </c>
      <c r="F2146">
        <v>1.6381810000000001</v>
      </c>
      <c r="G2146">
        <v>1.4942569999999999</v>
      </c>
      <c r="H2146">
        <v>1.5486930000000001</v>
      </c>
      <c r="I2146">
        <v>99.721770000000006</v>
      </c>
      <c r="J2146">
        <v>-0.41726750000000001</v>
      </c>
      <c r="K2146">
        <v>-0.2557741</v>
      </c>
      <c r="L2146" s="1">
        <v>-0.1439242</v>
      </c>
      <c r="M2146" s="1">
        <v>-3.2074400000000003E-2</v>
      </c>
      <c r="N2146">
        <v>0.12941910000000001</v>
      </c>
      <c r="O2146">
        <v>-0.36283130000000002</v>
      </c>
      <c r="P2146">
        <v>-0.20133789999999999</v>
      </c>
      <c r="Q2146">
        <v>-8.9487999999999998E-2</v>
      </c>
      <c r="R2146">
        <v>2.2361900000000001E-2</v>
      </c>
      <c r="S2146">
        <v>0.1838553</v>
      </c>
    </row>
    <row r="2147" spans="1:19">
      <c r="A2147" s="12" t="s">
        <v>24</v>
      </c>
      <c r="B2147" s="14">
        <v>11</v>
      </c>
      <c r="C2147" t="s">
        <v>56</v>
      </c>
      <c r="D2147" t="s">
        <v>58</v>
      </c>
      <c r="E2147" t="str">
        <f t="shared" si="33"/>
        <v>9/15/2012†*11Average Per Ton100% Cycling</v>
      </c>
      <c r="F2147">
        <v>0.40036739999999998</v>
      </c>
      <c r="G2147">
        <v>0.34294160000000001</v>
      </c>
      <c r="H2147">
        <v>0.3660812</v>
      </c>
      <c r="I2147">
        <v>99.700680000000006</v>
      </c>
      <c r="J2147">
        <v>-0.27987780000000001</v>
      </c>
      <c r="K2147">
        <v>-0.14845140000000001</v>
      </c>
      <c r="L2147" s="1">
        <v>-5.7425900000000002E-2</v>
      </c>
      <c r="M2147" s="1">
        <v>3.3599700000000003E-2</v>
      </c>
      <c r="N2147">
        <v>0.16502610000000001</v>
      </c>
      <c r="O2147">
        <v>-0.25673820000000003</v>
      </c>
      <c r="P2147">
        <v>-0.1253117</v>
      </c>
      <c r="Q2147">
        <v>-3.4286200000000003E-2</v>
      </c>
      <c r="R2147">
        <v>5.6739400000000002E-2</v>
      </c>
      <c r="S2147">
        <v>0.18816579999999999</v>
      </c>
    </row>
    <row r="2148" spans="1:19">
      <c r="A2148" s="12" t="s">
        <v>24</v>
      </c>
      <c r="B2148" s="14">
        <v>11</v>
      </c>
      <c r="C2148" t="s">
        <v>56</v>
      </c>
      <c r="D2148" t="s">
        <v>57</v>
      </c>
      <c r="E2148" t="str">
        <f t="shared" si="33"/>
        <v>9/15/2012†*11Average Per Ton50% Cycling</v>
      </c>
      <c r="F2148">
        <v>0.40974090000000002</v>
      </c>
      <c r="G2148">
        <v>0.52632590000000001</v>
      </c>
      <c r="H2148">
        <v>0.47249580000000002</v>
      </c>
      <c r="I2148">
        <v>99.862939999999995</v>
      </c>
      <c r="J2148">
        <v>-0.49733880000000003</v>
      </c>
      <c r="K2148">
        <v>-0.13462759999999999</v>
      </c>
      <c r="L2148" s="1">
        <v>0.11658499999999999</v>
      </c>
      <c r="M2148" s="1">
        <v>0.3677976</v>
      </c>
      <c r="N2148">
        <v>0.73050879999999996</v>
      </c>
      <c r="O2148">
        <v>-0.55116889999999996</v>
      </c>
      <c r="P2148">
        <v>-0.18845780000000001</v>
      </c>
      <c r="Q2148">
        <v>6.2754900000000002E-2</v>
      </c>
      <c r="R2148">
        <v>0.31396750000000001</v>
      </c>
      <c r="S2148">
        <v>0.67667869999999997</v>
      </c>
    </row>
    <row r="2149" spans="1:19">
      <c r="A2149" s="12" t="s">
        <v>24</v>
      </c>
      <c r="B2149" s="14">
        <v>11</v>
      </c>
      <c r="C2149" t="s">
        <v>56</v>
      </c>
      <c r="D2149" t="s">
        <v>52</v>
      </c>
      <c r="E2149" t="str">
        <f t="shared" si="33"/>
        <v>9/15/2012†*11Average Per TonAll</v>
      </c>
      <c r="F2149">
        <v>0.401586</v>
      </c>
      <c r="G2149">
        <v>0.36678159999999999</v>
      </c>
      <c r="H2149">
        <v>0.37991510000000001</v>
      </c>
      <c r="I2149">
        <v>99.721770000000006</v>
      </c>
      <c r="J2149">
        <v>-0.30814780000000003</v>
      </c>
      <c r="K2149">
        <v>-0.14665429999999999</v>
      </c>
      <c r="L2149" s="1">
        <v>-3.4804399999999999E-2</v>
      </c>
      <c r="M2149" s="1">
        <v>7.70454E-2</v>
      </c>
      <c r="N2149">
        <v>0.2385389</v>
      </c>
      <c r="O2149">
        <v>-0.2950142</v>
      </c>
      <c r="P2149">
        <v>-0.13352069999999999</v>
      </c>
      <c r="Q2149">
        <v>-2.16709E-2</v>
      </c>
      <c r="R2149">
        <v>9.0178999999999995E-2</v>
      </c>
      <c r="S2149">
        <v>0.25167250000000002</v>
      </c>
    </row>
    <row r="2150" spans="1:19">
      <c r="A2150" s="12" t="s">
        <v>24</v>
      </c>
      <c r="B2150" s="14">
        <v>12</v>
      </c>
      <c r="C2150" t="s">
        <v>63</v>
      </c>
      <c r="D2150" t="s">
        <v>58</v>
      </c>
      <c r="E2150" t="str">
        <f t="shared" si="33"/>
        <v>9/15/2012†*12Aggregate100% Cycling</v>
      </c>
      <c r="F2150">
        <v>9.8172820000000005</v>
      </c>
      <c r="G2150">
        <v>8.8762019999999993</v>
      </c>
      <c r="H2150">
        <v>9.4751150000000006</v>
      </c>
      <c r="I2150">
        <v>101.227</v>
      </c>
      <c r="J2150">
        <v>-2.2551079999999999</v>
      </c>
      <c r="K2150">
        <v>-1.478769</v>
      </c>
      <c r="L2150" s="1">
        <v>-0.9410792</v>
      </c>
      <c r="M2150" s="1">
        <v>-0.40338940000000001</v>
      </c>
      <c r="N2150">
        <v>0.37294939999999999</v>
      </c>
      <c r="O2150">
        <v>-1.6561950000000001</v>
      </c>
      <c r="P2150">
        <v>-0.87985599999999997</v>
      </c>
      <c r="Q2150">
        <v>-0.34216609999999997</v>
      </c>
      <c r="R2150">
        <v>0.1955238</v>
      </c>
      <c r="S2150">
        <v>0.97186260000000002</v>
      </c>
    </row>
    <row r="2151" spans="1:19">
      <c r="A2151" s="12" t="s">
        <v>24</v>
      </c>
      <c r="B2151" s="14">
        <v>12</v>
      </c>
      <c r="C2151" t="s">
        <v>63</v>
      </c>
      <c r="D2151" t="s">
        <v>57</v>
      </c>
      <c r="E2151" t="str">
        <f t="shared" si="33"/>
        <v>9/15/2012†*12Aggregate50% Cycling</v>
      </c>
      <c r="F2151">
        <v>1.8523639999999999</v>
      </c>
      <c r="G2151">
        <v>2.0857519999999998</v>
      </c>
      <c r="H2151">
        <v>1.872431</v>
      </c>
      <c r="I2151">
        <v>101.3964</v>
      </c>
      <c r="J2151">
        <v>-0.37163420000000003</v>
      </c>
      <c r="K2151">
        <v>-1.4182500000000001E-2</v>
      </c>
      <c r="L2151" s="1">
        <v>0.23338739999999999</v>
      </c>
      <c r="M2151" s="1">
        <v>0.48095739999999998</v>
      </c>
      <c r="N2151">
        <v>0.83840910000000002</v>
      </c>
      <c r="O2151">
        <v>-0.58495520000000001</v>
      </c>
      <c r="P2151">
        <v>-0.2275035</v>
      </c>
      <c r="Q2151">
        <v>2.0066500000000001E-2</v>
      </c>
      <c r="R2151">
        <v>0.2676364</v>
      </c>
      <c r="S2151">
        <v>0.62508810000000004</v>
      </c>
    </row>
    <row r="2152" spans="1:19">
      <c r="A2152" s="12" t="s">
        <v>24</v>
      </c>
      <c r="B2152" s="14">
        <v>12</v>
      </c>
      <c r="C2152" t="s">
        <v>63</v>
      </c>
      <c r="D2152" t="s">
        <v>52</v>
      </c>
      <c r="E2152" t="str">
        <f t="shared" si="33"/>
        <v>9/15/2012†*12AggregateAll</v>
      </c>
      <c r="F2152">
        <v>11.660690000000001</v>
      </c>
      <c r="G2152">
        <v>10.943020000000001</v>
      </c>
      <c r="H2152">
        <v>11.33667</v>
      </c>
      <c r="I2152">
        <v>101.249</v>
      </c>
      <c r="J2152">
        <v>-2.6261060000000001</v>
      </c>
      <c r="K2152">
        <v>-1.4985869999999999</v>
      </c>
      <c r="L2152" s="1">
        <v>-0.71767159999999997</v>
      </c>
      <c r="M2152" s="1">
        <v>6.32442E-2</v>
      </c>
      <c r="N2152">
        <v>1.190763</v>
      </c>
      <c r="O2152">
        <v>-2.2324540000000002</v>
      </c>
      <c r="P2152">
        <v>-1.104935</v>
      </c>
      <c r="Q2152">
        <v>-0.32401940000000001</v>
      </c>
      <c r="R2152">
        <v>0.45689629999999998</v>
      </c>
      <c r="S2152">
        <v>1.5844149999999999</v>
      </c>
    </row>
    <row r="2153" spans="1:19">
      <c r="A2153" s="12" t="s">
        <v>24</v>
      </c>
      <c r="B2153" s="14">
        <v>12</v>
      </c>
      <c r="C2153" t="s">
        <v>55</v>
      </c>
      <c r="D2153" t="s">
        <v>58</v>
      </c>
      <c r="E2153" t="str">
        <f t="shared" si="33"/>
        <v>9/15/2012†*12Average Per Device100% Cycling</v>
      </c>
      <c r="F2153">
        <v>1.5586869999999999</v>
      </c>
      <c r="G2153">
        <v>1.4092720000000001</v>
      </c>
      <c r="H2153">
        <v>1.5043610000000001</v>
      </c>
      <c r="I2153">
        <v>101.227</v>
      </c>
      <c r="J2153">
        <v>-0.38707609999999998</v>
      </c>
      <c r="K2153">
        <v>-0.24666389999999999</v>
      </c>
      <c r="L2153" s="1">
        <v>-0.14941489999999999</v>
      </c>
      <c r="M2153" s="1">
        <v>-5.2165900000000001E-2</v>
      </c>
      <c r="N2153" s="40">
        <v>8.82463E-2</v>
      </c>
      <c r="O2153">
        <v>-0.29198679999999999</v>
      </c>
      <c r="P2153">
        <v>-0.1515746</v>
      </c>
      <c r="Q2153">
        <v>-5.4325600000000002E-2</v>
      </c>
      <c r="R2153">
        <v>4.2923500000000003E-2</v>
      </c>
      <c r="S2153">
        <v>0.18333559999999999</v>
      </c>
    </row>
    <row r="2154" spans="1:19">
      <c r="A2154" s="12" t="s">
        <v>24</v>
      </c>
      <c r="B2154" s="14">
        <v>12</v>
      </c>
      <c r="C2154" t="s">
        <v>55</v>
      </c>
      <c r="D2154" t="s">
        <v>57</v>
      </c>
      <c r="E2154" t="str">
        <f t="shared" si="33"/>
        <v>9/15/2012†*12Average Per Device50% Cycling</v>
      </c>
      <c r="F2154">
        <v>1.868638</v>
      </c>
      <c r="G2154">
        <v>2.1040760000000001</v>
      </c>
      <c r="H2154">
        <v>1.888881</v>
      </c>
      <c r="I2154">
        <v>101.3964</v>
      </c>
      <c r="J2154">
        <v>-0.47468139999999998</v>
      </c>
      <c r="K2154">
        <v>-5.5137199999999997E-2</v>
      </c>
      <c r="L2154" s="1">
        <v>0.23543790000000001</v>
      </c>
      <c r="M2154" s="1">
        <v>0.52601299999999995</v>
      </c>
      <c r="N2154">
        <v>0.94555719999999999</v>
      </c>
      <c r="O2154">
        <v>-0.6898765</v>
      </c>
      <c r="P2154">
        <v>-0.27033220000000002</v>
      </c>
      <c r="Q2154">
        <v>2.0242799999999998E-2</v>
      </c>
      <c r="R2154">
        <v>0.31081789999999998</v>
      </c>
      <c r="S2154">
        <v>0.73036210000000001</v>
      </c>
    </row>
    <row r="2155" spans="1:19">
      <c r="A2155" s="12" t="s">
        <v>24</v>
      </c>
      <c r="B2155" s="14">
        <v>12</v>
      </c>
      <c r="C2155" t="s">
        <v>55</v>
      </c>
      <c r="D2155" t="s">
        <v>52</v>
      </c>
      <c r="E2155" t="str">
        <f t="shared" si="33"/>
        <v>9/15/2012†*12Average Per DeviceAll</v>
      </c>
      <c r="F2155">
        <v>1.598981</v>
      </c>
      <c r="G2155">
        <v>1.4995970000000001</v>
      </c>
      <c r="H2155">
        <v>1.554349</v>
      </c>
      <c r="I2155">
        <v>101.249</v>
      </c>
      <c r="J2155">
        <v>-0.39846480000000001</v>
      </c>
      <c r="K2155">
        <v>-0.2217654</v>
      </c>
      <c r="L2155" s="1">
        <v>-9.9384E-2</v>
      </c>
      <c r="M2155" s="1">
        <v>2.2997400000000001E-2</v>
      </c>
      <c r="N2155">
        <v>0.1996967</v>
      </c>
      <c r="O2155">
        <v>-0.34371239999999997</v>
      </c>
      <c r="P2155">
        <v>-0.1670131</v>
      </c>
      <c r="Q2155">
        <v>-4.4631700000000003E-2</v>
      </c>
      <c r="R2155">
        <v>7.7749700000000005E-2</v>
      </c>
      <c r="S2155">
        <v>0.25444899999999998</v>
      </c>
    </row>
    <row r="2156" spans="1:19">
      <c r="A2156" s="12" t="s">
        <v>24</v>
      </c>
      <c r="B2156" s="14">
        <v>12</v>
      </c>
      <c r="C2156" t="s">
        <v>54</v>
      </c>
      <c r="D2156" t="s">
        <v>58</v>
      </c>
      <c r="E2156" t="str">
        <f t="shared" si="33"/>
        <v>9/15/2012†*12Average Per Premise100% Cycling</v>
      </c>
      <c r="F2156">
        <v>1.775598</v>
      </c>
      <c r="G2156">
        <v>1.6053900000000001</v>
      </c>
      <c r="H2156">
        <v>1.7137119999999999</v>
      </c>
      <c r="I2156">
        <v>101.227</v>
      </c>
      <c r="J2156">
        <v>-0.40786899999999998</v>
      </c>
      <c r="K2156">
        <v>-0.2674569</v>
      </c>
      <c r="L2156" s="1">
        <v>-0.1702079</v>
      </c>
      <c r="M2156" s="1">
        <v>-7.2958800000000004E-2</v>
      </c>
      <c r="N2156">
        <v>6.7453299999999994E-2</v>
      </c>
      <c r="O2156">
        <v>-0.2995469</v>
      </c>
      <c r="P2156">
        <v>-0.15913469999999999</v>
      </c>
      <c r="Q2156">
        <v>-6.1885700000000002E-2</v>
      </c>
      <c r="R2156">
        <v>3.53633E-2</v>
      </c>
      <c r="S2156">
        <v>0.1757755</v>
      </c>
    </row>
    <row r="2157" spans="1:19">
      <c r="A2157" s="12" t="s">
        <v>24</v>
      </c>
      <c r="B2157" s="14">
        <v>12</v>
      </c>
      <c r="C2157" t="s">
        <v>54</v>
      </c>
      <c r="D2157" t="s">
        <v>57</v>
      </c>
      <c r="E2157" t="str">
        <f t="shared" si="33"/>
        <v>9/15/2012†*12Average Per Premise50% Cycling</v>
      </c>
      <c r="F2157">
        <v>2.174137</v>
      </c>
      <c r="G2157">
        <v>2.4480659999999999</v>
      </c>
      <c r="H2157">
        <v>2.197689</v>
      </c>
      <c r="I2157">
        <v>101.3964</v>
      </c>
      <c r="J2157">
        <v>-0.43619039999999998</v>
      </c>
      <c r="K2157">
        <v>-1.66462E-2</v>
      </c>
      <c r="L2157" s="1">
        <v>0.27392889999999998</v>
      </c>
      <c r="M2157" s="1">
        <v>0.56450400000000001</v>
      </c>
      <c r="N2157">
        <v>0.98404820000000004</v>
      </c>
      <c r="O2157">
        <v>-0.68656709999999999</v>
      </c>
      <c r="P2157">
        <v>-0.26702290000000001</v>
      </c>
      <c r="Q2157">
        <v>2.3552199999999999E-2</v>
      </c>
      <c r="R2157">
        <v>0.3141272</v>
      </c>
      <c r="S2157">
        <v>0.73367150000000003</v>
      </c>
    </row>
    <row r="2158" spans="1:19">
      <c r="A2158" s="12" t="s">
        <v>24</v>
      </c>
      <c r="B2158" s="14">
        <v>12</v>
      </c>
      <c r="C2158" t="s">
        <v>54</v>
      </c>
      <c r="D2158" t="s">
        <v>52</v>
      </c>
      <c r="E2158" t="str">
        <f t="shared" si="33"/>
        <v>9/15/2012†*12Average Per PremiseAll</v>
      </c>
      <c r="F2158">
        <v>1.8274079999999999</v>
      </c>
      <c r="G2158">
        <v>1.7149380000000001</v>
      </c>
      <c r="H2158">
        <v>1.776629</v>
      </c>
      <c r="I2158">
        <v>101.249</v>
      </c>
      <c r="J2158">
        <v>-0.41155079999999999</v>
      </c>
      <c r="K2158">
        <v>-0.23485149999999999</v>
      </c>
      <c r="L2158" s="1">
        <v>-0.1124701</v>
      </c>
      <c r="M2158" s="1">
        <v>9.9112999999999996E-3</v>
      </c>
      <c r="N2158">
        <v>0.18661069999999999</v>
      </c>
      <c r="O2158">
        <v>-0.34985949999999999</v>
      </c>
      <c r="P2158">
        <v>-0.17316019999999999</v>
      </c>
      <c r="Q2158">
        <v>-5.0778799999999999E-2</v>
      </c>
      <c r="R2158">
        <v>7.1602600000000002E-2</v>
      </c>
      <c r="S2158">
        <v>0.24830199999999999</v>
      </c>
    </row>
    <row r="2159" spans="1:19">
      <c r="A2159" s="12" t="s">
        <v>24</v>
      </c>
      <c r="B2159" s="14">
        <v>12</v>
      </c>
      <c r="C2159" t="s">
        <v>56</v>
      </c>
      <c r="D2159" t="s">
        <v>58</v>
      </c>
      <c r="E2159" t="str">
        <f t="shared" si="33"/>
        <v>9/15/2012†*12Average Per Ton100% Cycling</v>
      </c>
      <c r="F2159">
        <v>0.43388310000000002</v>
      </c>
      <c r="G2159">
        <v>0.39229130000000001</v>
      </c>
      <c r="H2159">
        <v>0.41876079999999999</v>
      </c>
      <c r="I2159">
        <v>101.227</v>
      </c>
      <c r="J2159">
        <v>-0.27925299999999997</v>
      </c>
      <c r="K2159">
        <v>-0.13884079999999999</v>
      </c>
      <c r="L2159" s="1">
        <v>-4.1591799999999998E-2</v>
      </c>
      <c r="M2159" s="1">
        <v>5.5657199999999997E-2</v>
      </c>
      <c r="N2159">
        <v>0.1960694</v>
      </c>
      <c r="O2159">
        <v>-0.25278349999999999</v>
      </c>
      <c r="P2159">
        <v>-0.1123714</v>
      </c>
      <c r="Q2159">
        <v>-1.51223E-2</v>
      </c>
      <c r="R2159">
        <v>8.2126699999999997E-2</v>
      </c>
      <c r="S2159">
        <v>0.22253890000000001</v>
      </c>
    </row>
    <row r="2160" spans="1:19">
      <c r="A2160" s="12" t="s">
        <v>24</v>
      </c>
      <c r="B2160" s="14">
        <v>12</v>
      </c>
      <c r="C2160" t="s">
        <v>56</v>
      </c>
      <c r="D2160" t="s">
        <v>57</v>
      </c>
      <c r="E2160" t="str">
        <f t="shared" si="33"/>
        <v>9/15/2012†*12Average Per Ton50% Cycling</v>
      </c>
      <c r="F2160">
        <v>0.54436960000000001</v>
      </c>
      <c r="G2160">
        <v>0.61295710000000003</v>
      </c>
      <c r="H2160">
        <v>0.5502667</v>
      </c>
      <c r="I2160">
        <v>101.3964</v>
      </c>
      <c r="J2160">
        <v>-0.64153179999999999</v>
      </c>
      <c r="K2160">
        <v>-0.22198760000000001</v>
      </c>
      <c r="L2160" s="1">
        <v>6.8587499999999996E-2</v>
      </c>
      <c r="M2160" s="1">
        <v>0.3591625</v>
      </c>
      <c r="N2160">
        <v>0.77870680000000003</v>
      </c>
      <c r="O2160">
        <v>-0.70422220000000002</v>
      </c>
      <c r="P2160">
        <v>-0.28467799999999999</v>
      </c>
      <c r="Q2160">
        <v>5.8970999999999997E-3</v>
      </c>
      <c r="R2160">
        <v>0.29647220000000002</v>
      </c>
      <c r="S2160">
        <v>0.7160164</v>
      </c>
    </row>
    <row r="2161" spans="1:19">
      <c r="A2161" s="12" t="s">
        <v>24</v>
      </c>
      <c r="B2161" s="14">
        <v>12</v>
      </c>
      <c r="C2161" t="s">
        <v>56</v>
      </c>
      <c r="D2161" t="s">
        <v>52</v>
      </c>
      <c r="E2161" t="str">
        <f t="shared" si="33"/>
        <v>9/15/2012†*12Average Per TonAll</v>
      </c>
      <c r="F2161">
        <v>0.44824639999999999</v>
      </c>
      <c r="G2161">
        <v>0.42097790000000002</v>
      </c>
      <c r="H2161">
        <v>0.43585659999999998</v>
      </c>
      <c r="I2161">
        <v>101.249</v>
      </c>
      <c r="J2161">
        <v>-0.32634920000000001</v>
      </c>
      <c r="K2161">
        <v>-0.1496499</v>
      </c>
      <c r="L2161" s="1">
        <v>-2.7268500000000001E-2</v>
      </c>
      <c r="M2161" s="1">
        <v>9.51129E-2</v>
      </c>
      <c r="N2161">
        <v>0.27181230000000001</v>
      </c>
      <c r="O2161">
        <v>-0.31147049999999998</v>
      </c>
      <c r="P2161">
        <v>-0.13477120000000001</v>
      </c>
      <c r="Q2161">
        <v>-1.2389799999999999E-2</v>
      </c>
      <c r="R2161">
        <v>0.10999159999999999</v>
      </c>
      <c r="S2161">
        <v>0.28669090000000003</v>
      </c>
    </row>
    <row r="2162" spans="1:19">
      <c r="A2162" s="12" t="s">
        <v>24</v>
      </c>
      <c r="B2162" s="14">
        <v>13</v>
      </c>
      <c r="C2162" t="s">
        <v>63</v>
      </c>
      <c r="D2162" t="s">
        <v>58</v>
      </c>
      <c r="E2162" t="str">
        <f t="shared" si="33"/>
        <v>9/15/2012†*13Aggregate100% Cycling</v>
      </c>
      <c r="F2162">
        <v>11.26976</v>
      </c>
      <c r="G2162">
        <v>10.98617</v>
      </c>
      <c r="H2162">
        <v>11.727449999999999</v>
      </c>
      <c r="I2162">
        <v>101.4055</v>
      </c>
      <c r="J2162">
        <v>-1.8333489999999999</v>
      </c>
      <c r="K2162">
        <v>-0.91773859999999996</v>
      </c>
      <c r="L2162">
        <v>-0.28358990000000001</v>
      </c>
      <c r="M2162">
        <v>0.3505588</v>
      </c>
      <c r="N2162">
        <v>1.2661690000000001</v>
      </c>
      <c r="O2162">
        <v>-1.0920669999999999</v>
      </c>
      <c r="P2162">
        <v>-0.17645739999999999</v>
      </c>
      <c r="Q2162">
        <v>0.45769130000000002</v>
      </c>
      <c r="R2162">
        <v>1.0918399999999999</v>
      </c>
      <c r="S2162">
        <v>2.00745</v>
      </c>
    </row>
    <row r="2163" spans="1:19">
      <c r="A2163" s="12" t="s">
        <v>24</v>
      </c>
      <c r="B2163" s="14">
        <v>13</v>
      </c>
      <c r="C2163" t="s">
        <v>63</v>
      </c>
      <c r="D2163" t="s">
        <v>57</v>
      </c>
      <c r="E2163" t="str">
        <f t="shared" si="33"/>
        <v>9/15/2012†*13Aggregate50% Cycling</v>
      </c>
      <c r="F2163">
        <v>2.1439409999999999</v>
      </c>
      <c r="G2163">
        <v>2.445484</v>
      </c>
      <c r="H2163">
        <v>2.1953719999999999</v>
      </c>
      <c r="I2163">
        <v>101.4752</v>
      </c>
      <c r="J2163">
        <v>-0.28252929999999998</v>
      </c>
      <c r="K2163">
        <v>6.2545900000000001E-2</v>
      </c>
      <c r="L2163">
        <v>0.30154389999999998</v>
      </c>
      <c r="M2163">
        <v>0.54054190000000002</v>
      </c>
      <c r="N2163">
        <v>0.88561699999999999</v>
      </c>
      <c r="O2163">
        <v>-0.53264199999999995</v>
      </c>
      <c r="P2163">
        <v>-0.18756690000000001</v>
      </c>
      <c r="Q2163">
        <v>5.1431200000000003E-2</v>
      </c>
      <c r="R2163">
        <v>0.2904292</v>
      </c>
      <c r="S2163">
        <v>0.63550430000000002</v>
      </c>
    </row>
    <row r="2164" spans="1:19">
      <c r="A2164" s="12" t="s">
        <v>24</v>
      </c>
      <c r="B2164" s="14">
        <v>13</v>
      </c>
      <c r="C2164" t="s">
        <v>63</v>
      </c>
      <c r="D2164" t="s">
        <v>52</v>
      </c>
      <c r="E2164" t="str">
        <f t="shared" si="33"/>
        <v>9/15/2012†*13AggregateAll</v>
      </c>
      <c r="F2164">
        <v>13.40296</v>
      </c>
      <c r="G2164">
        <v>13.411809999999999</v>
      </c>
      <c r="H2164">
        <v>13.91258</v>
      </c>
      <c r="I2164">
        <v>101.41459999999999</v>
      </c>
      <c r="J2164">
        <v>-2.1158769999999998</v>
      </c>
      <c r="K2164">
        <v>-0.860572</v>
      </c>
      <c r="L2164">
        <v>8.8488000000000004E-3</v>
      </c>
      <c r="M2164">
        <v>0.87826959999999998</v>
      </c>
      <c r="N2164">
        <v>2.133575</v>
      </c>
      <c r="O2164">
        <v>-1.6151</v>
      </c>
      <c r="P2164">
        <v>-0.35979460000000002</v>
      </c>
      <c r="Q2164">
        <v>0.50962609999999997</v>
      </c>
      <c r="R2164">
        <v>1.3790469999999999</v>
      </c>
      <c r="S2164">
        <v>2.6343519999999998</v>
      </c>
    </row>
    <row r="2165" spans="1:19">
      <c r="A2165" s="12" t="s">
        <v>24</v>
      </c>
      <c r="B2165" s="14">
        <v>13</v>
      </c>
      <c r="C2165" t="s">
        <v>55</v>
      </c>
      <c r="D2165" t="s">
        <v>58</v>
      </c>
      <c r="E2165" t="str">
        <f t="shared" si="33"/>
        <v>9/15/2012†*13Average Per Device100% Cycling</v>
      </c>
      <c r="F2165">
        <v>1.7892969999999999</v>
      </c>
      <c r="G2165">
        <v>1.7442709999999999</v>
      </c>
      <c r="H2165">
        <v>1.861964</v>
      </c>
      <c r="I2165">
        <v>101.4055</v>
      </c>
      <c r="J2165">
        <v>-0.3253219</v>
      </c>
      <c r="K2165">
        <v>-0.15972049999999999</v>
      </c>
      <c r="L2165">
        <v>-4.5025500000000003E-2</v>
      </c>
      <c r="M2165">
        <v>6.9669499999999995E-2</v>
      </c>
      <c r="N2165">
        <v>0.23527090000000001</v>
      </c>
      <c r="O2165">
        <v>-0.2076288</v>
      </c>
      <c r="P2165">
        <v>-4.2027399999999999E-2</v>
      </c>
      <c r="Q2165">
        <v>7.2667599999999999E-2</v>
      </c>
      <c r="R2165">
        <v>0.18736259999999999</v>
      </c>
      <c r="S2165">
        <v>0.352964</v>
      </c>
    </row>
    <row r="2166" spans="1:19">
      <c r="A2166" s="12" t="s">
        <v>24</v>
      </c>
      <c r="B2166" s="14">
        <v>13</v>
      </c>
      <c r="C2166" t="s">
        <v>55</v>
      </c>
      <c r="D2166" t="s">
        <v>57</v>
      </c>
      <c r="E2166" t="str">
        <f t="shared" si="33"/>
        <v>9/15/2012†*13Average Per Device50% Cycling</v>
      </c>
      <c r="F2166">
        <v>2.162776</v>
      </c>
      <c r="G2166">
        <v>2.4669690000000002</v>
      </c>
      <c r="H2166">
        <v>2.214658</v>
      </c>
      <c r="I2166">
        <v>101.4752</v>
      </c>
      <c r="J2166">
        <v>-0.38133889999999998</v>
      </c>
      <c r="K2166">
        <v>2.3678899999999999E-2</v>
      </c>
      <c r="L2166">
        <v>0.30419299999999999</v>
      </c>
      <c r="M2166">
        <v>0.58470710000000004</v>
      </c>
      <c r="N2166">
        <v>0.98972490000000002</v>
      </c>
      <c r="O2166">
        <v>-0.63364889999999996</v>
      </c>
      <c r="P2166">
        <v>-0.2286311</v>
      </c>
      <c r="Q2166">
        <v>5.1882999999999999E-2</v>
      </c>
      <c r="R2166">
        <v>0.3323971</v>
      </c>
      <c r="S2166">
        <v>0.73741489999999998</v>
      </c>
    </row>
    <row r="2167" spans="1:19">
      <c r="A2167" s="12" t="s">
        <v>24</v>
      </c>
      <c r="B2167" s="14">
        <v>13</v>
      </c>
      <c r="C2167" t="s">
        <v>55</v>
      </c>
      <c r="D2167" t="s">
        <v>52</v>
      </c>
      <c r="E2167" t="str">
        <f t="shared" si="33"/>
        <v>9/15/2012†*13Average Per DeviceAll</v>
      </c>
      <c r="F2167">
        <v>1.8378490000000001</v>
      </c>
      <c r="G2167">
        <v>1.838222</v>
      </c>
      <c r="H2167">
        <v>1.9078139999999999</v>
      </c>
      <c r="I2167">
        <v>101.41459999999999</v>
      </c>
      <c r="J2167">
        <v>-0.33260410000000001</v>
      </c>
      <c r="K2167">
        <v>-0.13587859999999999</v>
      </c>
      <c r="L2167">
        <v>3.7290000000000001E-4</v>
      </c>
      <c r="M2167">
        <v>0.13662440000000001</v>
      </c>
      <c r="N2167">
        <v>0.33334989999999998</v>
      </c>
      <c r="O2167">
        <v>-0.26301140000000001</v>
      </c>
      <c r="P2167">
        <v>-6.6285899999999995E-2</v>
      </c>
      <c r="Q2167">
        <v>6.9965600000000003E-2</v>
      </c>
      <c r="R2167">
        <v>0.20621709999999999</v>
      </c>
      <c r="S2167">
        <v>0.40294259999999998</v>
      </c>
    </row>
    <row r="2168" spans="1:19">
      <c r="A2168" s="12" t="s">
        <v>24</v>
      </c>
      <c r="B2168" s="14">
        <v>13</v>
      </c>
      <c r="C2168" t="s">
        <v>54</v>
      </c>
      <c r="D2168" t="s">
        <v>58</v>
      </c>
      <c r="E2168" t="str">
        <f t="shared" si="33"/>
        <v>9/15/2012†*13Average Per Premise100% Cycling</v>
      </c>
      <c r="F2168">
        <v>2.0383</v>
      </c>
      <c r="G2168">
        <v>1.9870080000000001</v>
      </c>
      <c r="H2168">
        <v>2.1210800000000001</v>
      </c>
      <c r="I2168">
        <v>101.4055</v>
      </c>
      <c r="J2168">
        <v>-0.33158769999999999</v>
      </c>
      <c r="K2168">
        <v>-0.16598640000000001</v>
      </c>
      <c r="L2168">
        <v>-5.1291299999999998E-2</v>
      </c>
      <c r="M2168">
        <v>6.3403699999999993E-2</v>
      </c>
      <c r="N2168">
        <v>0.22900499999999999</v>
      </c>
      <c r="O2168">
        <v>-0.19751630000000001</v>
      </c>
      <c r="P2168">
        <v>-3.1914900000000003E-2</v>
      </c>
      <c r="Q2168">
        <v>8.2780099999999995E-2</v>
      </c>
      <c r="R2168">
        <v>0.19747509999999999</v>
      </c>
      <c r="S2168">
        <v>0.36307650000000002</v>
      </c>
    </row>
    <row r="2169" spans="1:19">
      <c r="A2169" s="12" t="s">
        <v>24</v>
      </c>
      <c r="B2169" s="14">
        <v>13</v>
      </c>
      <c r="C2169" t="s">
        <v>54</v>
      </c>
      <c r="D2169" t="s">
        <v>57</v>
      </c>
      <c r="E2169" t="str">
        <f t="shared" si="33"/>
        <v>9/15/2012†*13Average Per Premise50% Cycling</v>
      </c>
      <c r="F2169">
        <v>2.516362</v>
      </c>
      <c r="G2169">
        <v>2.8702869999999998</v>
      </c>
      <c r="H2169">
        <v>2.576727</v>
      </c>
      <c r="I2169">
        <v>101.4752</v>
      </c>
      <c r="J2169">
        <v>-0.33160709999999999</v>
      </c>
      <c r="K2169">
        <v>7.3410699999999995E-2</v>
      </c>
      <c r="L2169">
        <v>0.35392479999999998</v>
      </c>
      <c r="M2169">
        <v>0.63443890000000003</v>
      </c>
      <c r="N2169">
        <v>1.0394570000000001</v>
      </c>
      <c r="O2169">
        <v>-0.62516669999999996</v>
      </c>
      <c r="P2169">
        <v>-0.22014890000000001</v>
      </c>
      <c r="Q2169">
        <v>6.0365200000000001E-2</v>
      </c>
      <c r="R2169">
        <v>0.3408793</v>
      </c>
      <c r="S2169">
        <v>0.74589709999999998</v>
      </c>
    </row>
    <row r="2170" spans="1:19">
      <c r="A2170" s="12" t="s">
        <v>24</v>
      </c>
      <c r="B2170" s="14">
        <v>13</v>
      </c>
      <c r="C2170" t="s">
        <v>54</v>
      </c>
      <c r="D2170" t="s">
        <v>52</v>
      </c>
      <c r="E2170" t="str">
        <f t="shared" si="33"/>
        <v>9/15/2012†*13Average Per PremiseAll</v>
      </c>
      <c r="F2170">
        <v>2.1004480000000001</v>
      </c>
      <c r="G2170">
        <v>2.1018349999999999</v>
      </c>
      <c r="H2170">
        <v>2.1803140000000001</v>
      </c>
      <c r="I2170">
        <v>101.41459999999999</v>
      </c>
      <c r="J2170">
        <v>-0.3315903</v>
      </c>
      <c r="K2170">
        <v>-0.13486480000000001</v>
      </c>
      <c r="L2170">
        <v>1.3867E-3</v>
      </c>
      <c r="M2170">
        <v>0.13763819999999999</v>
      </c>
      <c r="N2170">
        <v>0.33436369999999999</v>
      </c>
      <c r="O2170">
        <v>-0.25311080000000002</v>
      </c>
      <c r="P2170">
        <v>-5.6385299999999999E-2</v>
      </c>
      <c r="Q2170">
        <v>7.9866199999999998E-2</v>
      </c>
      <c r="R2170">
        <v>0.2161177</v>
      </c>
      <c r="S2170">
        <v>0.41284320000000002</v>
      </c>
    </row>
    <row r="2171" spans="1:19">
      <c r="A2171" s="12" t="s">
        <v>24</v>
      </c>
      <c r="B2171" s="14">
        <v>13</v>
      </c>
      <c r="C2171" t="s">
        <v>56</v>
      </c>
      <c r="D2171" t="s">
        <v>58</v>
      </c>
      <c r="E2171" t="str">
        <f t="shared" si="33"/>
        <v>9/15/2012†*13Average Per Ton100% Cycling</v>
      </c>
      <c r="F2171">
        <v>0.49807659999999998</v>
      </c>
      <c r="G2171">
        <v>0.48554320000000001</v>
      </c>
      <c r="H2171">
        <v>0.51830469999999995</v>
      </c>
      <c r="I2171">
        <v>101.4055</v>
      </c>
      <c r="J2171">
        <v>-0.29282989999999998</v>
      </c>
      <c r="K2171">
        <v>-0.12722849999999999</v>
      </c>
      <c r="L2171">
        <v>-1.25335E-2</v>
      </c>
      <c r="M2171">
        <v>0.1021615</v>
      </c>
      <c r="N2171">
        <v>0.26776290000000003</v>
      </c>
      <c r="O2171">
        <v>-0.26006829999999997</v>
      </c>
      <c r="P2171">
        <v>-9.4466900000000006E-2</v>
      </c>
      <c r="Q2171">
        <v>2.0228099999999999E-2</v>
      </c>
      <c r="R2171">
        <v>0.13492309999999999</v>
      </c>
      <c r="S2171">
        <v>0.30052440000000002</v>
      </c>
    </row>
    <row r="2172" spans="1:19">
      <c r="A2172" s="12" t="s">
        <v>24</v>
      </c>
      <c r="B2172" s="14">
        <v>13</v>
      </c>
      <c r="C2172" t="s">
        <v>56</v>
      </c>
      <c r="D2172" t="s">
        <v>57</v>
      </c>
      <c r="E2172" t="str">
        <f t="shared" si="33"/>
        <v>9/15/2012†*13Average Per Ton50% Cycling</v>
      </c>
      <c r="F2172">
        <v>0.63005750000000005</v>
      </c>
      <c r="G2172">
        <v>0.7186747</v>
      </c>
      <c r="H2172">
        <v>0.64517190000000002</v>
      </c>
      <c r="I2172">
        <v>101.4752</v>
      </c>
      <c r="J2172">
        <v>-0.59691470000000002</v>
      </c>
      <c r="K2172">
        <v>-0.19189690000000001</v>
      </c>
      <c r="L2172">
        <v>8.8617199999999993E-2</v>
      </c>
      <c r="M2172">
        <v>0.3691313</v>
      </c>
      <c r="N2172">
        <v>0.77414910000000003</v>
      </c>
      <c r="O2172">
        <v>-0.67041740000000005</v>
      </c>
      <c r="P2172">
        <v>-0.26539960000000001</v>
      </c>
      <c r="Q2172">
        <v>1.5114499999999999E-2</v>
      </c>
      <c r="R2172">
        <v>0.29562860000000002</v>
      </c>
      <c r="S2172">
        <v>0.7006464</v>
      </c>
    </row>
    <row r="2173" spans="1:19">
      <c r="A2173" s="12" t="s">
        <v>24</v>
      </c>
      <c r="B2173" s="14">
        <v>13</v>
      </c>
      <c r="C2173" t="s">
        <v>56</v>
      </c>
      <c r="D2173" t="s">
        <v>52</v>
      </c>
      <c r="E2173" t="str">
        <f t="shared" si="33"/>
        <v>9/15/2012†*13Average Per TonAll</v>
      </c>
      <c r="F2173">
        <v>0.51523419999999998</v>
      </c>
      <c r="G2173">
        <v>0.51585029999999998</v>
      </c>
      <c r="H2173">
        <v>0.53479739999999998</v>
      </c>
      <c r="I2173">
        <v>101.41459999999999</v>
      </c>
      <c r="J2173">
        <v>-0.33236090000000001</v>
      </c>
      <c r="K2173">
        <v>-0.13563539999999999</v>
      </c>
      <c r="L2173">
        <v>6.1609999999999996E-4</v>
      </c>
      <c r="M2173">
        <v>0.13686760000000001</v>
      </c>
      <c r="N2173">
        <v>0.33359309999999998</v>
      </c>
      <c r="O2173">
        <v>-0.31341370000000002</v>
      </c>
      <c r="P2173">
        <v>-0.11668820000000001</v>
      </c>
      <c r="Q2173">
        <v>1.9563299999999999E-2</v>
      </c>
      <c r="R2173">
        <v>0.1558148</v>
      </c>
      <c r="S2173">
        <v>0.35254029999999997</v>
      </c>
    </row>
    <row r="2174" spans="1:19">
      <c r="A2174" s="12" t="s">
        <v>24</v>
      </c>
      <c r="B2174" s="14">
        <v>14</v>
      </c>
      <c r="C2174" t="s">
        <v>63</v>
      </c>
      <c r="D2174" t="s">
        <v>58</v>
      </c>
      <c r="E2174" t="str">
        <f t="shared" si="33"/>
        <v>9/15/2012†*14Aggregate100% Cycling</v>
      </c>
      <c r="F2174">
        <v>12.77637</v>
      </c>
      <c r="G2174">
        <v>13.1266</v>
      </c>
      <c r="H2174">
        <v>14.0123</v>
      </c>
      <c r="I2174">
        <v>101.26090000000001</v>
      </c>
      <c r="J2174">
        <v>-1.3805369999999999</v>
      </c>
      <c r="K2174">
        <v>-0.35798730000000001</v>
      </c>
      <c r="L2174">
        <v>0.35022769999999998</v>
      </c>
      <c r="M2174">
        <v>1.058443</v>
      </c>
      <c r="N2174">
        <v>2.0809920000000002</v>
      </c>
      <c r="O2174">
        <v>-0.49483280000000002</v>
      </c>
      <c r="P2174">
        <v>0.52771699999999999</v>
      </c>
      <c r="Q2174">
        <v>1.235932</v>
      </c>
      <c r="R2174">
        <v>1.9441470000000001</v>
      </c>
      <c r="S2174">
        <v>2.9666969999999999</v>
      </c>
    </row>
    <row r="2175" spans="1:19">
      <c r="A2175" s="12" t="s">
        <v>24</v>
      </c>
      <c r="B2175" s="14">
        <v>14</v>
      </c>
      <c r="C2175" t="s">
        <v>63</v>
      </c>
      <c r="D2175" t="s">
        <v>57</v>
      </c>
      <c r="E2175" t="str">
        <f t="shared" si="33"/>
        <v>9/15/2012†*14Aggregate50% Cycling</v>
      </c>
      <c r="F2175">
        <v>2.4727999999999999</v>
      </c>
      <c r="G2175">
        <v>2.5855190000000001</v>
      </c>
      <c r="H2175">
        <v>2.3210839999999999</v>
      </c>
      <c r="I2175">
        <v>102.036</v>
      </c>
      <c r="J2175">
        <v>-0.49565569999999998</v>
      </c>
      <c r="K2175">
        <v>-0.1362228</v>
      </c>
      <c r="L2175">
        <v>0.11271929999999999</v>
      </c>
      <c r="M2175">
        <v>0.36166140000000002</v>
      </c>
      <c r="N2175">
        <v>0.72109429999999997</v>
      </c>
      <c r="O2175">
        <v>-0.7600905</v>
      </c>
      <c r="P2175">
        <v>-0.4006576</v>
      </c>
      <c r="Q2175">
        <v>-0.1517155</v>
      </c>
      <c r="R2175">
        <v>9.7226599999999996E-2</v>
      </c>
      <c r="S2175">
        <v>0.4566595</v>
      </c>
    </row>
    <row r="2176" spans="1:19">
      <c r="A2176" s="12" t="s">
        <v>24</v>
      </c>
      <c r="B2176" s="14">
        <v>14</v>
      </c>
      <c r="C2176" t="s">
        <v>63</v>
      </c>
      <c r="D2176" t="s">
        <v>52</v>
      </c>
      <c r="E2176" t="str">
        <f t="shared" si="33"/>
        <v>9/15/2012†*14AggregateAll</v>
      </c>
      <c r="F2176">
        <v>15.23588</v>
      </c>
      <c r="G2176">
        <v>15.69727</v>
      </c>
      <c r="H2176">
        <v>16.32912</v>
      </c>
      <c r="I2176">
        <v>101.3617</v>
      </c>
      <c r="J2176">
        <v>-1.8687309999999999</v>
      </c>
      <c r="K2176">
        <v>-0.49207230000000002</v>
      </c>
      <c r="L2176">
        <v>0.46139750000000002</v>
      </c>
      <c r="M2176">
        <v>1.4148670000000001</v>
      </c>
      <c r="N2176">
        <v>2.7915260000000002</v>
      </c>
      <c r="O2176">
        <v>-1.236888</v>
      </c>
      <c r="P2176">
        <v>0.1397707</v>
      </c>
      <c r="Q2176">
        <v>1.0932409999999999</v>
      </c>
      <c r="R2176">
        <v>2.04671</v>
      </c>
      <c r="S2176">
        <v>3.4233690000000001</v>
      </c>
    </row>
    <row r="2177" spans="1:19">
      <c r="A2177" s="12" t="s">
        <v>24</v>
      </c>
      <c r="B2177" s="14">
        <v>14</v>
      </c>
      <c r="C2177" t="s">
        <v>55</v>
      </c>
      <c r="D2177" t="s">
        <v>58</v>
      </c>
      <c r="E2177" t="str">
        <f t="shared" si="33"/>
        <v>9/15/2012†*14Average Per Device100% Cycling</v>
      </c>
      <c r="F2177">
        <v>2.0285000000000002</v>
      </c>
      <c r="G2177">
        <v>2.0841059999999998</v>
      </c>
      <c r="H2177">
        <v>2.224729</v>
      </c>
      <c r="I2177">
        <v>101.26090000000001</v>
      </c>
      <c r="J2177">
        <v>-0.25742860000000001</v>
      </c>
      <c r="K2177">
        <v>-7.2485599999999997E-2</v>
      </c>
      <c r="L2177">
        <v>5.5605399999999999E-2</v>
      </c>
      <c r="M2177">
        <v>0.18369640000000001</v>
      </c>
      <c r="N2177">
        <v>0.36863940000000001</v>
      </c>
      <c r="O2177">
        <v>-0.11680550000000001</v>
      </c>
      <c r="P2177">
        <v>6.8137500000000004E-2</v>
      </c>
      <c r="Q2177">
        <v>0.1962285</v>
      </c>
      <c r="R2177">
        <v>0.32431949999999998</v>
      </c>
      <c r="S2177">
        <v>0.5092624</v>
      </c>
    </row>
    <row r="2178" spans="1:19">
      <c r="A2178" s="12" t="s">
        <v>24</v>
      </c>
      <c r="B2178" s="14">
        <v>14</v>
      </c>
      <c r="C2178" t="s">
        <v>55</v>
      </c>
      <c r="D2178" t="s">
        <v>57</v>
      </c>
      <c r="E2178" t="str">
        <f t="shared" si="33"/>
        <v>9/15/2012†*14Average Per Device50% Cycling</v>
      </c>
      <c r="F2178">
        <v>2.4945240000000002</v>
      </c>
      <c r="G2178">
        <v>2.6082339999999999</v>
      </c>
      <c r="H2178">
        <v>2.3414760000000001</v>
      </c>
      <c r="I2178">
        <v>102.036</v>
      </c>
      <c r="J2178">
        <v>-0.60034540000000003</v>
      </c>
      <c r="K2178">
        <v>-0.17847589999999999</v>
      </c>
      <c r="L2178">
        <v>0.1137097</v>
      </c>
      <c r="M2178">
        <v>0.40589530000000001</v>
      </c>
      <c r="N2178">
        <v>0.82776479999999997</v>
      </c>
      <c r="O2178">
        <v>-0.86710339999999997</v>
      </c>
      <c r="P2178">
        <v>-0.44523390000000002</v>
      </c>
      <c r="Q2178">
        <v>-0.1530483</v>
      </c>
      <c r="R2178">
        <v>0.13913729999999999</v>
      </c>
      <c r="S2178">
        <v>0.56100680000000003</v>
      </c>
    </row>
    <row r="2179" spans="1:19">
      <c r="A2179" s="12" t="s">
        <v>24</v>
      </c>
      <c r="B2179" s="14">
        <v>14</v>
      </c>
      <c r="C2179" t="s">
        <v>55</v>
      </c>
      <c r="D2179" t="s">
        <v>52</v>
      </c>
      <c r="E2179" t="str">
        <f t="shared" ref="E2179:E2242" si="34">CONCATENATE(A2179,B2179,C2179,D2179)</f>
        <v>9/15/2012†*14Average Per DeviceAll</v>
      </c>
      <c r="F2179">
        <v>2.089083</v>
      </c>
      <c r="G2179">
        <v>2.1522420000000002</v>
      </c>
      <c r="H2179">
        <v>2.239906</v>
      </c>
      <c r="I2179">
        <v>101.3617</v>
      </c>
      <c r="J2179">
        <v>-0.30200769999999999</v>
      </c>
      <c r="K2179">
        <v>-8.6264300000000002E-2</v>
      </c>
      <c r="L2179">
        <v>6.3159000000000007E-2</v>
      </c>
      <c r="M2179">
        <v>0.2125822</v>
      </c>
      <c r="N2179">
        <v>0.42832569999999998</v>
      </c>
      <c r="O2179">
        <v>-0.21434420000000001</v>
      </c>
      <c r="P2179">
        <v>1.3993E-3</v>
      </c>
      <c r="Q2179">
        <v>0.1508225</v>
      </c>
      <c r="R2179">
        <v>0.30024580000000001</v>
      </c>
      <c r="S2179">
        <v>0.51598920000000004</v>
      </c>
    </row>
    <row r="2180" spans="1:19">
      <c r="A2180" s="12" t="s">
        <v>24</v>
      </c>
      <c r="B2180" s="14">
        <v>14</v>
      </c>
      <c r="C2180" t="s">
        <v>54</v>
      </c>
      <c r="D2180" t="s">
        <v>58</v>
      </c>
      <c r="E2180" t="str">
        <f t="shared" si="34"/>
        <v>9/15/2012†*14Average Per Premise100% Cycling</v>
      </c>
      <c r="F2180">
        <v>2.3107920000000002</v>
      </c>
      <c r="G2180">
        <v>2.3741349999999999</v>
      </c>
      <c r="H2180">
        <v>2.5343279999999999</v>
      </c>
      <c r="I2180">
        <v>101.26090000000001</v>
      </c>
      <c r="J2180">
        <v>-0.2496902</v>
      </c>
      <c r="K2180">
        <v>-6.4747200000000005E-2</v>
      </c>
      <c r="L2180">
        <v>6.3343800000000006E-2</v>
      </c>
      <c r="M2180">
        <v>0.19143470000000001</v>
      </c>
      <c r="N2180">
        <v>0.37637769999999998</v>
      </c>
      <c r="O2180">
        <v>-8.9497699999999999E-2</v>
      </c>
      <c r="P2180">
        <v>9.5445299999999997E-2</v>
      </c>
      <c r="Q2180">
        <v>0.22353629999999999</v>
      </c>
      <c r="R2180">
        <v>0.35162719999999997</v>
      </c>
      <c r="S2180">
        <v>0.5365702</v>
      </c>
    </row>
    <row r="2181" spans="1:19">
      <c r="A2181" s="12" t="s">
        <v>24</v>
      </c>
      <c r="B2181" s="14">
        <v>14</v>
      </c>
      <c r="C2181" t="s">
        <v>54</v>
      </c>
      <c r="D2181" t="s">
        <v>57</v>
      </c>
      <c r="E2181" t="str">
        <f t="shared" si="34"/>
        <v>9/15/2012†*14Average Per Premise50% Cycling</v>
      </c>
      <c r="F2181">
        <v>2.9023469999999998</v>
      </c>
      <c r="G2181">
        <v>3.0346470000000001</v>
      </c>
      <c r="H2181">
        <v>2.7242769999999998</v>
      </c>
      <c r="I2181">
        <v>102.036</v>
      </c>
      <c r="J2181">
        <v>-0.58175549999999998</v>
      </c>
      <c r="K2181">
        <v>-0.1598859</v>
      </c>
      <c r="L2181">
        <v>0.13229969999999999</v>
      </c>
      <c r="M2181">
        <v>0.42448520000000001</v>
      </c>
      <c r="N2181">
        <v>0.84635479999999996</v>
      </c>
      <c r="O2181">
        <v>-0.89212499999999995</v>
      </c>
      <c r="P2181">
        <v>-0.47025539999999999</v>
      </c>
      <c r="Q2181">
        <v>-0.1780698</v>
      </c>
      <c r="R2181">
        <v>0.1141157</v>
      </c>
      <c r="S2181">
        <v>0.5359853</v>
      </c>
    </row>
    <row r="2182" spans="1:19">
      <c r="A2182" s="12" t="s">
        <v>24</v>
      </c>
      <c r="B2182" s="14">
        <v>14</v>
      </c>
      <c r="C2182" t="s">
        <v>54</v>
      </c>
      <c r="D2182" t="s">
        <v>52</v>
      </c>
      <c r="E2182" t="str">
        <f t="shared" si="34"/>
        <v>9/15/2012†*14Average Per PremiseAll</v>
      </c>
      <c r="F2182">
        <v>2.3876940000000002</v>
      </c>
      <c r="G2182">
        <v>2.4600019999999998</v>
      </c>
      <c r="H2182">
        <v>2.5590220000000001</v>
      </c>
      <c r="I2182">
        <v>101.3617</v>
      </c>
      <c r="J2182">
        <v>-0.29285870000000003</v>
      </c>
      <c r="K2182">
        <v>-7.7115199999999995E-2</v>
      </c>
      <c r="L2182">
        <v>7.2307999999999997E-2</v>
      </c>
      <c r="M2182">
        <v>0.22173129999999999</v>
      </c>
      <c r="N2182">
        <v>0.4374748</v>
      </c>
      <c r="O2182">
        <v>-0.19383929999999999</v>
      </c>
      <c r="P2182">
        <v>2.1904199999999999E-2</v>
      </c>
      <c r="Q2182">
        <v>0.17132749999999999</v>
      </c>
      <c r="R2182">
        <v>0.3207507</v>
      </c>
      <c r="S2182">
        <v>0.53649420000000003</v>
      </c>
    </row>
    <row r="2183" spans="1:19">
      <c r="A2183" s="12" t="s">
        <v>24</v>
      </c>
      <c r="B2183" s="14">
        <v>14</v>
      </c>
      <c r="C2183" t="s">
        <v>56</v>
      </c>
      <c r="D2183" t="s">
        <v>58</v>
      </c>
      <c r="E2183" t="str">
        <f t="shared" si="34"/>
        <v>9/15/2012†*14Average Per Ton100% Cycling</v>
      </c>
      <c r="F2183">
        <v>0.56466249999999996</v>
      </c>
      <c r="G2183">
        <v>0.58014109999999997</v>
      </c>
      <c r="H2183">
        <v>0.61928550000000004</v>
      </c>
      <c r="I2183">
        <v>101.26090000000001</v>
      </c>
      <c r="J2183">
        <v>-0.29755540000000003</v>
      </c>
      <c r="K2183">
        <v>-0.1126124</v>
      </c>
      <c r="L2183">
        <v>1.54786E-2</v>
      </c>
      <c r="M2183">
        <v>0.14356959999999999</v>
      </c>
      <c r="N2183">
        <v>0.32851259999999999</v>
      </c>
      <c r="O2183">
        <v>-0.2584109</v>
      </c>
      <c r="P2183">
        <v>-7.3467900000000003E-2</v>
      </c>
      <c r="Q2183">
        <v>5.4623100000000001E-2</v>
      </c>
      <c r="R2183">
        <v>0.18271399999999999</v>
      </c>
      <c r="S2183">
        <v>0.36765700000000001</v>
      </c>
    </row>
    <row r="2184" spans="1:19">
      <c r="A2184" s="12" t="s">
        <v>24</v>
      </c>
      <c r="B2184" s="14">
        <v>14</v>
      </c>
      <c r="C2184" t="s">
        <v>56</v>
      </c>
      <c r="D2184" t="s">
        <v>57</v>
      </c>
      <c r="E2184" t="str">
        <f t="shared" si="34"/>
        <v>9/15/2012†*14Average Per Ton50% Cycling</v>
      </c>
      <c r="F2184">
        <v>0.72670199999999996</v>
      </c>
      <c r="G2184">
        <v>0.75982780000000005</v>
      </c>
      <c r="H2184">
        <v>0.68211619999999995</v>
      </c>
      <c r="I2184">
        <v>102.036</v>
      </c>
      <c r="J2184">
        <v>-0.68092940000000002</v>
      </c>
      <c r="K2184">
        <v>-0.25905980000000001</v>
      </c>
      <c r="L2184">
        <v>3.3125799999999997E-2</v>
      </c>
      <c r="M2184">
        <v>0.32531130000000003</v>
      </c>
      <c r="N2184">
        <v>0.74718090000000004</v>
      </c>
      <c r="O2184">
        <v>-0.75864100000000001</v>
      </c>
      <c r="P2184">
        <v>-0.3367715</v>
      </c>
      <c r="Q2184">
        <v>-4.4585899999999998E-2</v>
      </c>
      <c r="R2184">
        <v>0.24759970000000001</v>
      </c>
      <c r="S2184">
        <v>0.66946919999999999</v>
      </c>
    </row>
    <row r="2185" spans="1:19">
      <c r="A2185" s="12" t="s">
        <v>24</v>
      </c>
      <c r="B2185" s="14">
        <v>14</v>
      </c>
      <c r="C2185" t="s">
        <v>56</v>
      </c>
      <c r="D2185" t="s">
        <v>52</v>
      </c>
      <c r="E2185" t="str">
        <f t="shared" si="34"/>
        <v>9/15/2012†*14Average Per TonAll</v>
      </c>
      <c r="F2185">
        <v>0.58572760000000001</v>
      </c>
      <c r="G2185">
        <v>0.60350029999999999</v>
      </c>
      <c r="H2185">
        <v>0.6274535</v>
      </c>
      <c r="I2185">
        <v>101.3617</v>
      </c>
      <c r="J2185">
        <v>-0.34739399999999998</v>
      </c>
      <c r="K2185">
        <v>-0.1316505</v>
      </c>
      <c r="L2185">
        <v>1.7772699999999999E-2</v>
      </c>
      <c r="M2185">
        <v>0.16719600000000001</v>
      </c>
      <c r="N2185">
        <v>0.38293949999999999</v>
      </c>
      <c r="O2185">
        <v>-0.32344079999999997</v>
      </c>
      <c r="P2185">
        <v>-0.1076974</v>
      </c>
      <c r="Q2185">
        <v>4.1725900000000003E-2</v>
      </c>
      <c r="R2185">
        <v>0.19114919999999999</v>
      </c>
      <c r="S2185">
        <v>0.40689259999999999</v>
      </c>
    </row>
    <row r="2186" spans="1:19">
      <c r="A2186" s="12" t="s">
        <v>24</v>
      </c>
      <c r="B2186" s="14">
        <v>15</v>
      </c>
      <c r="C2186" t="s">
        <v>63</v>
      </c>
      <c r="D2186" t="s">
        <v>58</v>
      </c>
      <c r="E2186" t="str">
        <f t="shared" si="34"/>
        <v>9/15/2012†*15Aggregate100% Cycling</v>
      </c>
      <c r="F2186">
        <v>8.702833</v>
      </c>
      <c r="G2186">
        <v>14.42187</v>
      </c>
      <c r="H2186">
        <v>15.394970000000001</v>
      </c>
      <c r="I2186">
        <v>98.252930000000006</v>
      </c>
      <c r="J2186">
        <v>4.2197620000000002</v>
      </c>
      <c r="K2186">
        <v>5.1055450000000002</v>
      </c>
      <c r="L2186">
        <v>5.7190349999999999</v>
      </c>
      <c r="M2186">
        <v>6.3325250000000004</v>
      </c>
      <c r="N2186">
        <v>7.2183070000000003</v>
      </c>
      <c r="O2186">
        <v>5.192863</v>
      </c>
      <c r="P2186">
        <v>6.0786449999999999</v>
      </c>
      <c r="Q2186">
        <v>6.6921350000000004</v>
      </c>
      <c r="R2186">
        <v>7.305625</v>
      </c>
      <c r="S2186">
        <v>8.1914079999999991</v>
      </c>
    </row>
    <row r="2187" spans="1:19">
      <c r="A2187" s="12" t="s">
        <v>24</v>
      </c>
      <c r="B2187" s="14">
        <v>15</v>
      </c>
      <c r="C2187" t="s">
        <v>63</v>
      </c>
      <c r="D2187" t="s">
        <v>57</v>
      </c>
      <c r="E2187" t="str">
        <f t="shared" si="34"/>
        <v>9/15/2012†*15Aggregate50% Cycling</v>
      </c>
      <c r="F2187">
        <v>2.144587</v>
      </c>
      <c r="G2187">
        <v>2.6254770000000001</v>
      </c>
      <c r="H2187">
        <v>2.3569559999999998</v>
      </c>
      <c r="I2187">
        <v>98.704139999999995</v>
      </c>
      <c r="J2187">
        <v>-6.0526499999999997E-2</v>
      </c>
      <c r="K2187">
        <v>0.25934689999999999</v>
      </c>
      <c r="L2187">
        <v>0.48089029999999999</v>
      </c>
      <c r="M2187">
        <v>0.70243359999999999</v>
      </c>
      <c r="N2187">
        <v>1.0223070000000001</v>
      </c>
      <c r="O2187">
        <v>-0.3290479</v>
      </c>
      <c r="P2187">
        <v>-9.1745000000000004E-3</v>
      </c>
      <c r="Q2187">
        <v>0.2123689</v>
      </c>
      <c r="R2187">
        <v>0.43391220000000003</v>
      </c>
      <c r="S2187">
        <v>0.75378559999999994</v>
      </c>
    </row>
    <row r="2188" spans="1:19">
      <c r="A2188" s="12" t="s">
        <v>24</v>
      </c>
      <c r="B2188" s="14">
        <v>15</v>
      </c>
      <c r="C2188" t="s">
        <v>63</v>
      </c>
      <c r="D2188" t="s">
        <v>52</v>
      </c>
      <c r="E2188" t="str">
        <f t="shared" si="34"/>
        <v>9/15/2012†*15AggregateAll</v>
      </c>
      <c r="F2188">
        <v>10.826230000000001</v>
      </c>
      <c r="G2188">
        <v>17.036709999999999</v>
      </c>
      <c r="H2188">
        <v>17.752330000000001</v>
      </c>
      <c r="I2188">
        <v>98.311589999999995</v>
      </c>
      <c r="J2188">
        <v>4.1779809999999999</v>
      </c>
      <c r="K2188">
        <v>5.3788010000000002</v>
      </c>
      <c r="L2188">
        <v>6.2104840000000001</v>
      </c>
      <c r="M2188">
        <v>7.0421690000000003</v>
      </c>
      <c r="N2188">
        <v>8.2429880000000004</v>
      </c>
      <c r="O2188">
        <v>4.8935969999999998</v>
      </c>
      <c r="P2188">
        <v>6.094417</v>
      </c>
      <c r="Q2188">
        <v>6.9261010000000001</v>
      </c>
      <c r="R2188">
        <v>7.757784</v>
      </c>
      <c r="S2188">
        <v>8.9586039999999993</v>
      </c>
    </row>
    <row r="2189" spans="1:19">
      <c r="A2189" s="12" t="s">
        <v>24</v>
      </c>
      <c r="B2189" s="14">
        <v>15</v>
      </c>
      <c r="C2189" t="s">
        <v>55</v>
      </c>
      <c r="D2189" t="s">
        <v>58</v>
      </c>
      <c r="E2189" t="str">
        <f t="shared" si="34"/>
        <v>9/15/2012†*15Average Per Device100% Cycling</v>
      </c>
      <c r="F2189">
        <v>1.3817459999999999</v>
      </c>
      <c r="G2189">
        <v>2.2897560000000001</v>
      </c>
      <c r="H2189">
        <v>2.4442550000000001</v>
      </c>
      <c r="I2189">
        <v>98.252930000000006</v>
      </c>
      <c r="J2189">
        <v>0.63684419999999997</v>
      </c>
      <c r="K2189">
        <v>0.79705079999999995</v>
      </c>
      <c r="L2189">
        <v>0.90800939999999997</v>
      </c>
      <c r="M2189">
        <v>1.0189680000000001</v>
      </c>
      <c r="N2189">
        <v>1.1791750000000001</v>
      </c>
      <c r="O2189">
        <v>0.79134329999999997</v>
      </c>
      <c r="P2189">
        <v>0.95154989999999995</v>
      </c>
      <c r="Q2189">
        <v>1.062508</v>
      </c>
      <c r="R2189">
        <v>1.173467</v>
      </c>
      <c r="S2189">
        <v>1.333674</v>
      </c>
    </row>
    <row r="2190" spans="1:19">
      <c r="A2190" s="12" t="s">
        <v>24</v>
      </c>
      <c r="B2190" s="14">
        <v>15</v>
      </c>
      <c r="C2190" t="s">
        <v>55</v>
      </c>
      <c r="D2190" t="s">
        <v>57</v>
      </c>
      <c r="E2190" t="str">
        <f t="shared" si="34"/>
        <v>9/15/2012†*15Average Per Device50% Cycling</v>
      </c>
      <c r="F2190">
        <v>2.1634280000000001</v>
      </c>
      <c r="G2190">
        <v>2.6485430000000001</v>
      </c>
      <c r="H2190">
        <v>2.3776619999999999</v>
      </c>
      <c r="I2190">
        <v>98.704139999999995</v>
      </c>
      <c r="J2190">
        <v>-0.1503507</v>
      </c>
      <c r="K2190">
        <v>0.2250876</v>
      </c>
      <c r="L2190">
        <v>0.48511510000000002</v>
      </c>
      <c r="M2190">
        <v>0.74514250000000004</v>
      </c>
      <c r="N2190">
        <v>1.120581</v>
      </c>
      <c r="O2190">
        <v>-0.42123110000000002</v>
      </c>
      <c r="P2190">
        <v>-4.5792800000000002E-2</v>
      </c>
      <c r="Q2190">
        <v>0.2142346</v>
      </c>
      <c r="R2190">
        <v>0.47426200000000002</v>
      </c>
      <c r="S2190">
        <v>0.84970029999999996</v>
      </c>
    </row>
    <row r="2191" spans="1:19">
      <c r="A2191" s="12" t="s">
        <v>24</v>
      </c>
      <c r="B2191" s="14">
        <v>15</v>
      </c>
      <c r="C2191" t="s">
        <v>55</v>
      </c>
      <c r="D2191" t="s">
        <v>52</v>
      </c>
      <c r="E2191" t="str">
        <f t="shared" si="34"/>
        <v>9/15/2012†*15Average Per DeviceAll</v>
      </c>
      <c r="F2191">
        <v>1.483365</v>
      </c>
      <c r="G2191">
        <v>2.336398</v>
      </c>
      <c r="H2191">
        <v>2.4355980000000002</v>
      </c>
      <c r="I2191">
        <v>98.311589999999995</v>
      </c>
      <c r="J2191">
        <v>0.53450889999999995</v>
      </c>
      <c r="K2191">
        <v>0.72269559999999999</v>
      </c>
      <c r="L2191">
        <v>0.85303309999999999</v>
      </c>
      <c r="M2191">
        <v>0.98337070000000004</v>
      </c>
      <c r="N2191">
        <v>1.1715580000000001</v>
      </c>
      <c r="O2191">
        <v>0.63370859999999996</v>
      </c>
      <c r="P2191">
        <v>0.8218953</v>
      </c>
      <c r="Q2191">
        <v>0.95223290000000005</v>
      </c>
      <c r="R2191">
        <v>1.08257</v>
      </c>
      <c r="S2191">
        <v>1.2707569999999999</v>
      </c>
    </row>
    <row r="2192" spans="1:19">
      <c r="A2192" s="12" t="s">
        <v>24</v>
      </c>
      <c r="B2192" s="14">
        <v>15</v>
      </c>
      <c r="C2192" t="s">
        <v>54</v>
      </c>
      <c r="D2192" t="s">
        <v>58</v>
      </c>
      <c r="E2192" t="str">
        <f t="shared" si="34"/>
        <v>9/15/2012†*15Average Per Premise100% Cycling</v>
      </c>
      <c r="F2192">
        <v>1.5740339999999999</v>
      </c>
      <c r="G2192">
        <v>2.6084040000000002</v>
      </c>
      <c r="H2192">
        <v>2.7844039999999999</v>
      </c>
      <c r="I2192">
        <v>98.252930000000006</v>
      </c>
      <c r="J2192">
        <v>0.76320529999999998</v>
      </c>
      <c r="K2192">
        <v>0.92341200000000001</v>
      </c>
      <c r="L2192">
        <v>1.0343709999999999</v>
      </c>
      <c r="M2192">
        <v>1.145329</v>
      </c>
      <c r="N2192">
        <v>1.305536</v>
      </c>
      <c r="O2192">
        <v>0.93920479999999995</v>
      </c>
      <c r="P2192">
        <v>1.0994109999999999</v>
      </c>
      <c r="Q2192">
        <v>1.2103699999999999</v>
      </c>
      <c r="R2192">
        <v>1.321329</v>
      </c>
      <c r="S2192">
        <v>1.481535</v>
      </c>
    </row>
    <row r="2193" spans="1:19">
      <c r="A2193" s="12" t="s">
        <v>24</v>
      </c>
      <c r="B2193" s="14">
        <v>15</v>
      </c>
      <c r="C2193" t="s">
        <v>54</v>
      </c>
      <c r="D2193" t="s">
        <v>57</v>
      </c>
      <c r="E2193" t="str">
        <f t="shared" si="34"/>
        <v>9/15/2012†*15Average Per Premise50% Cycling</v>
      </c>
      <c r="F2193">
        <v>2.5171209999999999</v>
      </c>
      <c r="G2193">
        <v>3.0815459999999999</v>
      </c>
      <c r="H2193">
        <v>2.7663799999999998</v>
      </c>
      <c r="I2193">
        <v>98.704139999999995</v>
      </c>
      <c r="J2193">
        <v>-7.1040500000000006E-2</v>
      </c>
      <c r="K2193">
        <v>0.3043978</v>
      </c>
      <c r="L2193">
        <v>0.56442519999999996</v>
      </c>
      <c r="M2193">
        <v>0.82445259999999998</v>
      </c>
      <c r="N2193">
        <v>1.199891</v>
      </c>
      <c r="O2193">
        <v>-0.38620650000000001</v>
      </c>
      <c r="P2193">
        <v>-1.07682E-2</v>
      </c>
      <c r="Q2193">
        <v>0.24925919999999999</v>
      </c>
      <c r="R2193">
        <v>0.50928660000000003</v>
      </c>
      <c r="S2193">
        <v>0.88472490000000004</v>
      </c>
    </row>
    <row r="2194" spans="1:19">
      <c r="A2194" s="12" t="s">
        <v>24</v>
      </c>
      <c r="B2194" s="14">
        <v>15</v>
      </c>
      <c r="C2194" t="s">
        <v>54</v>
      </c>
      <c r="D2194" t="s">
        <v>52</v>
      </c>
      <c r="E2194" t="str">
        <f t="shared" si="34"/>
        <v>9/15/2012†*15Average Per PremiseAll</v>
      </c>
      <c r="F2194">
        <v>1.6966349999999999</v>
      </c>
      <c r="G2194">
        <v>2.6699130000000002</v>
      </c>
      <c r="H2194">
        <v>2.7820610000000001</v>
      </c>
      <c r="I2194">
        <v>98.311589999999995</v>
      </c>
      <c r="J2194">
        <v>0.65475340000000004</v>
      </c>
      <c r="K2194">
        <v>0.84294009999999997</v>
      </c>
      <c r="L2194">
        <v>0.97327759999999996</v>
      </c>
      <c r="M2194">
        <v>1.103615</v>
      </c>
      <c r="N2194">
        <v>1.2918019999999999</v>
      </c>
      <c r="O2194">
        <v>0.76690130000000001</v>
      </c>
      <c r="P2194">
        <v>0.95508800000000005</v>
      </c>
      <c r="Q2194">
        <v>1.085426</v>
      </c>
      <c r="R2194">
        <v>1.2157629999999999</v>
      </c>
      <c r="S2194">
        <v>1.40395</v>
      </c>
    </row>
    <row r="2195" spans="1:19">
      <c r="A2195" s="12" t="s">
        <v>24</v>
      </c>
      <c r="B2195" s="14">
        <v>15</v>
      </c>
      <c r="C2195" t="s">
        <v>56</v>
      </c>
      <c r="D2195" t="s">
        <v>58</v>
      </c>
      <c r="E2195" t="str">
        <f t="shared" si="34"/>
        <v>9/15/2012†*15Average Per Ton100% Cycling</v>
      </c>
      <c r="F2195">
        <v>0.3846291</v>
      </c>
      <c r="G2195">
        <v>0.63738669999999997</v>
      </c>
      <c r="H2195">
        <v>0.68039380000000005</v>
      </c>
      <c r="I2195">
        <v>98.252930000000006</v>
      </c>
      <c r="J2195">
        <v>-1.84076E-2</v>
      </c>
      <c r="K2195">
        <v>0.14179900000000001</v>
      </c>
      <c r="L2195">
        <v>0.25275760000000003</v>
      </c>
      <c r="M2195">
        <v>0.36371619999999999</v>
      </c>
      <c r="N2195">
        <v>0.52392280000000002</v>
      </c>
      <c r="O2195">
        <v>2.45994E-2</v>
      </c>
      <c r="P2195">
        <v>0.184806</v>
      </c>
      <c r="Q2195">
        <v>0.29576459999999999</v>
      </c>
      <c r="R2195">
        <v>0.40672320000000001</v>
      </c>
      <c r="S2195">
        <v>0.56692980000000004</v>
      </c>
    </row>
    <row r="2196" spans="1:19">
      <c r="A2196" s="12" t="s">
        <v>24</v>
      </c>
      <c r="B2196" s="14">
        <v>15</v>
      </c>
      <c r="C2196" t="s">
        <v>56</v>
      </c>
      <c r="D2196" t="s">
        <v>57</v>
      </c>
      <c r="E2196" t="str">
        <f t="shared" si="34"/>
        <v>9/15/2012†*15Average Per Ton50% Cycling</v>
      </c>
      <c r="F2196">
        <v>0.63024749999999996</v>
      </c>
      <c r="G2196">
        <v>0.7715706</v>
      </c>
      <c r="H2196">
        <v>0.69265810000000005</v>
      </c>
      <c r="I2196">
        <v>98.704139999999995</v>
      </c>
      <c r="J2196">
        <v>-0.49414259999999999</v>
      </c>
      <c r="K2196">
        <v>-0.1187043</v>
      </c>
      <c r="L2196">
        <v>0.14132310000000001</v>
      </c>
      <c r="M2196">
        <v>0.4013506</v>
      </c>
      <c r="N2196">
        <v>0.77678879999999995</v>
      </c>
      <c r="O2196">
        <v>-0.57305510000000004</v>
      </c>
      <c r="P2196">
        <v>-0.19761680000000001</v>
      </c>
      <c r="Q2196">
        <v>6.2410599999999997E-2</v>
      </c>
      <c r="R2196">
        <v>0.322438</v>
      </c>
      <c r="S2196">
        <v>0.6978763</v>
      </c>
    </row>
    <row r="2197" spans="1:19">
      <c r="A2197" s="12" t="s">
        <v>24</v>
      </c>
      <c r="B2197" s="14">
        <v>15</v>
      </c>
      <c r="C2197" t="s">
        <v>56</v>
      </c>
      <c r="D2197" t="s">
        <v>52</v>
      </c>
      <c r="E2197" t="str">
        <f t="shared" si="34"/>
        <v>9/15/2012†*15Average Per TonAll</v>
      </c>
      <c r="F2197">
        <v>0.41655950000000003</v>
      </c>
      <c r="G2197">
        <v>0.65483060000000004</v>
      </c>
      <c r="H2197">
        <v>0.68198809999999999</v>
      </c>
      <c r="I2197">
        <v>98.311589999999995</v>
      </c>
      <c r="J2197">
        <v>-8.0253099999999994E-2</v>
      </c>
      <c r="K2197">
        <v>0.1079336</v>
      </c>
      <c r="L2197">
        <v>0.23827110000000001</v>
      </c>
      <c r="M2197">
        <v>0.36860870000000001</v>
      </c>
      <c r="N2197">
        <v>0.55679540000000005</v>
      </c>
      <c r="O2197">
        <v>-5.3095700000000003E-2</v>
      </c>
      <c r="P2197">
        <v>0.13509099999999999</v>
      </c>
      <c r="Q2197">
        <v>0.26542860000000001</v>
      </c>
      <c r="R2197">
        <v>0.39576610000000001</v>
      </c>
      <c r="S2197">
        <v>0.5839529</v>
      </c>
    </row>
    <row r="2198" spans="1:19">
      <c r="A2198" s="12" t="s">
        <v>24</v>
      </c>
      <c r="B2198" s="14">
        <v>16</v>
      </c>
      <c r="C2198" t="s">
        <v>63</v>
      </c>
      <c r="D2198" t="s">
        <v>58</v>
      </c>
      <c r="E2198" t="str">
        <f t="shared" si="34"/>
        <v>9/15/2012†*16Aggregate100% Cycling</v>
      </c>
      <c r="F2198">
        <v>6.9402140000000001</v>
      </c>
      <c r="G2198">
        <v>15.397460000000001</v>
      </c>
      <c r="H2198">
        <v>16.43638</v>
      </c>
      <c r="I2198">
        <v>96.557659999999998</v>
      </c>
      <c r="J2198">
        <v>7.0189000000000004</v>
      </c>
      <c r="K2198">
        <v>7.868684</v>
      </c>
      <c r="L2198">
        <v>8.4572420000000008</v>
      </c>
      <c r="M2198">
        <v>9.0457999999999998</v>
      </c>
      <c r="N2198">
        <v>9.8955839999999995</v>
      </c>
      <c r="O2198">
        <v>8.0578289999999999</v>
      </c>
      <c r="P2198">
        <v>8.9076129999999996</v>
      </c>
      <c r="Q2198">
        <v>9.4961710000000004</v>
      </c>
      <c r="R2198">
        <v>10.08473</v>
      </c>
      <c r="S2198">
        <v>10.93451</v>
      </c>
    </row>
    <row r="2199" spans="1:19">
      <c r="A2199" s="12" t="s">
        <v>24</v>
      </c>
      <c r="B2199" s="14">
        <v>16</v>
      </c>
      <c r="C2199" t="s">
        <v>63</v>
      </c>
      <c r="D2199" t="s">
        <v>57</v>
      </c>
      <c r="E2199" t="str">
        <f t="shared" si="34"/>
        <v>9/15/2012†*16Aggregate50% Cycling</v>
      </c>
      <c r="F2199">
        <v>1.95384</v>
      </c>
      <c r="G2199">
        <v>2.7408549999999998</v>
      </c>
      <c r="H2199">
        <v>2.460534</v>
      </c>
      <c r="I2199">
        <v>96.317729999999997</v>
      </c>
      <c r="J2199">
        <v>0.29372579999999998</v>
      </c>
      <c r="K2199">
        <v>0.5851653</v>
      </c>
      <c r="L2199">
        <v>0.78701540000000003</v>
      </c>
      <c r="M2199">
        <v>0.98886560000000001</v>
      </c>
      <c r="N2199">
        <v>1.280305</v>
      </c>
      <c r="O2199">
        <v>1.3403999999999999E-2</v>
      </c>
      <c r="P2199">
        <v>0.30484349999999999</v>
      </c>
      <c r="Q2199">
        <v>0.50669359999999997</v>
      </c>
      <c r="R2199">
        <v>0.7085437</v>
      </c>
      <c r="S2199">
        <v>0.99998319999999996</v>
      </c>
    </row>
    <row r="2200" spans="1:19">
      <c r="A2200" s="12" t="s">
        <v>24</v>
      </c>
      <c r="B2200" s="14">
        <v>16</v>
      </c>
      <c r="C2200" t="s">
        <v>63</v>
      </c>
      <c r="D2200" t="s">
        <v>52</v>
      </c>
      <c r="E2200" t="str">
        <f t="shared" si="34"/>
        <v>9/15/2012†*16AggregateAll</v>
      </c>
      <c r="F2200">
        <v>8.87073</v>
      </c>
      <c r="G2200">
        <v>18.128599999999999</v>
      </c>
      <c r="H2200">
        <v>18.898820000000001</v>
      </c>
      <c r="I2200">
        <v>96.52646</v>
      </c>
      <c r="J2200">
        <v>7.333405</v>
      </c>
      <c r="K2200">
        <v>8.4703949999999999</v>
      </c>
      <c r="L2200">
        <v>9.2578720000000008</v>
      </c>
      <c r="M2200">
        <v>10.045349999999999</v>
      </c>
      <c r="N2200">
        <v>11.18234</v>
      </c>
      <c r="O2200">
        <v>8.1036260000000002</v>
      </c>
      <c r="P2200">
        <v>9.2406170000000003</v>
      </c>
      <c r="Q2200">
        <v>10.028090000000001</v>
      </c>
      <c r="R2200">
        <v>10.815569999999999</v>
      </c>
      <c r="S2200">
        <v>11.95256</v>
      </c>
    </row>
    <row r="2201" spans="1:19">
      <c r="A2201" s="12" t="s">
        <v>24</v>
      </c>
      <c r="B2201" s="14">
        <v>16</v>
      </c>
      <c r="C2201" t="s">
        <v>55</v>
      </c>
      <c r="D2201" t="s">
        <v>58</v>
      </c>
      <c r="E2201" t="str">
        <f t="shared" si="34"/>
        <v>9/15/2012†*16Average Per Device100% Cycling</v>
      </c>
      <c r="F2201">
        <v>1.101896</v>
      </c>
      <c r="G2201">
        <v>2.4446500000000002</v>
      </c>
      <c r="H2201">
        <v>2.6095999999999999</v>
      </c>
      <c r="I2201">
        <v>96.557659999999998</v>
      </c>
      <c r="J2201">
        <v>1.0826089999999999</v>
      </c>
      <c r="K2201">
        <v>1.236305</v>
      </c>
      <c r="L2201">
        <v>1.342754</v>
      </c>
      <c r="M2201">
        <v>1.449203</v>
      </c>
      <c r="N2201">
        <v>1.6028990000000001</v>
      </c>
      <c r="O2201">
        <v>1.2475590000000001</v>
      </c>
      <c r="P2201">
        <v>1.4012549999999999</v>
      </c>
      <c r="Q2201">
        <v>1.5077039999999999</v>
      </c>
      <c r="R2201">
        <v>1.6141540000000001</v>
      </c>
      <c r="S2201">
        <v>1.767849</v>
      </c>
    </row>
    <row r="2202" spans="1:19">
      <c r="A2202" s="12" t="s">
        <v>24</v>
      </c>
      <c r="B2202" s="14">
        <v>16</v>
      </c>
      <c r="C2202" t="s">
        <v>55</v>
      </c>
      <c r="D2202" t="s">
        <v>57</v>
      </c>
      <c r="E2202" t="str">
        <f t="shared" si="34"/>
        <v>9/15/2012†*16Average Per Device50% Cycling</v>
      </c>
      <c r="F2202">
        <v>1.9710049999999999</v>
      </c>
      <c r="G2202">
        <v>2.7649339999999998</v>
      </c>
      <c r="H2202">
        <v>2.4821499999999999</v>
      </c>
      <c r="I2202">
        <v>96.317729999999997</v>
      </c>
      <c r="J2202">
        <v>0.214951</v>
      </c>
      <c r="K2202">
        <v>0.55701619999999996</v>
      </c>
      <c r="L2202">
        <v>0.79392949999999995</v>
      </c>
      <c r="M2202">
        <v>1.030843</v>
      </c>
      <c r="N2202">
        <v>1.372908</v>
      </c>
      <c r="O2202">
        <v>-6.7833400000000002E-2</v>
      </c>
      <c r="P2202">
        <v>0.27423170000000002</v>
      </c>
      <c r="Q2202">
        <v>0.51114499999999996</v>
      </c>
      <c r="R2202">
        <v>0.74805829999999995</v>
      </c>
      <c r="S2202">
        <v>1.090123</v>
      </c>
    </row>
    <row r="2203" spans="1:19">
      <c r="A2203" s="12" t="s">
        <v>24</v>
      </c>
      <c r="B2203" s="14">
        <v>16</v>
      </c>
      <c r="C2203" t="s">
        <v>55</v>
      </c>
      <c r="D2203" t="s">
        <v>52</v>
      </c>
      <c r="E2203" t="str">
        <f t="shared" si="34"/>
        <v>9/15/2012†*16Average Per DeviceAll</v>
      </c>
      <c r="F2203">
        <v>1.21488</v>
      </c>
      <c r="G2203">
        <v>2.4862869999999999</v>
      </c>
      <c r="H2203">
        <v>2.593032</v>
      </c>
      <c r="I2203">
        <v>96.52646</v>
      </c>
      <c r="J2203">
        <v>0.96981329999999999</v>
      </c>
      <c r="K2203">
        <v>1.1479969999999999</v>
      </c>
      <c r="L2203">
        <v>1.271407</v>
      </c>
      <c r="M2203">
        <v>1.3948160000000001</v>
      </c>
      <c r="N2203">
        <v>1.573</v>
      </c>
      <c r="O2203">
        <v>1.0765579999999999</v>
      </c>
      <c r="P2203">
        <v>1.254742</v>
      </c>
      <c r="Q2203">
        <v>1.378152</v>
      </c>
      <c r="R2203">
        <v>1.5015609999999999</v>
      </c>
      <c r="S2203">
        <v>1.679745</v>
      </c>
    </row>
    <row r="2204" spans="1:19">
      <c r="A2204" s="12" t="s">
        <v>24</v>
      </c>
      <c r="B2204" s="14">
        <v>16</v>
      </c>
      <c r="C2204" t="s">
        <v>54</v>
      </c>
      <c r="D2204" t="s">
        <v>58</v>
      </c>
      <c r="E2204" t="str">
        <f t="shared" si="34"/>
        <v>9/15/2012†*16Average Per Premise100% Cycling</v>
      </c>
      <c r="F2204">
        <v>1.255239</v>
      </c>
      <c r="G2204">
        <v>2.7848540000000002</v>
      </c>
      <c r="H2204">
        <v>2.9727589999999999</v>
      </c>
      <c r="I2204">
        <v>96.557659999999998</v>
      </c>
      <c r="J2204">
        <v>1.2694700000000001</v>
      </c>
      <c r="K2204">
        <v>1.4231659999999999</v>
      </c>
      <c r="L2204">
        <v>1.5296149999999999</v>
      </c>
      <c r="M2204">
        <v>1.636064</v>
      </c>
      <c r="N2204">
        <v>1.78976</v>
      </c>
      <c r="O2204">
        <v>1.4573750000000001</v>
      </c>
      <c r="P2204">
        <v>1.6110709999999999</v>
      </c>
      <c r="Q2204">
        <v>1.7175199999999999</v>
      </c>
      <c r="R2204">
        <v>1.8239700000000001</v>
      </c>
      <c r="S2204">
        <v>1.9776659999999999</v>
      </c>
    </row>
    <row r="2205" spans="1:19">
      <c r="A2205" s="12" t="s">
        <v>24</v>
      </c>
      <c r="B2205" s="14">
        <v>16</v>
      </c>
      <c r="C2205" t="s">
        <v>54</v>
      </c>
      <c r="D2205" t="s">
        <v>57</v>
      </c>
      <c r="E2205" t="str">
        <f t="shared" si="34"/>
        <v>9/15/2012†*16Average Per Premise50% Cycling</v>
      </c>
      <c r="F2205">
        <v>2.2932389999999998</v>
      </c>
      <c r="G2205">
        <v>3.2169660000000002</v>
      </c>
      <c r="H2205">
        <v>2.88795</v>
      </c>
      <c r="I2205">
        <v>96.317729999999997</v>
      </c>
      <c r="J2205">
        <v>0.34474860000000002</v>
      </c>
      <c r="K2205">
        <v>0.68681380000000003</v>
      </c>
      <c r="L2205">
        <v>0.92372699999999996</v>
      </c>
      <c r="M2205">
        <v>1.1606399999999999</v>
      </c>
      <c r="N2205">
        <v>1.502705</v>
      </c>
      <c r="O2205">
        <v>1.5732400000000001E-2</v>
      </c>
      <c r="P2205">
        <v>0.35779749999999999</v>
      </c>
      <c r="Q2205">
        <v>0.59471079999999998</v>
      </c>
      <c r="R2205">
        <v>0.83162409999999998</v>
      </c>
      <c r="S2205">
        <v>1.173689</v>
      </c>
    </row>
    <row r="2206" spans="1:19">
      <c r="A2206" s="12" t="s">
        <v>24</v>
      </c>
      <c r="B2206" s="14">
        <v>16</v>
      </c>
      <c r="C2206" t="s">
        <v>54</v>
      </c>
      <c r="D2206" t="s">
        <v>52</v>
      </c>
      <c r="E2206" t="str">
        <f t="shared" si="34"/>
        <v>9/15/2012†*16Average Per PremiseAll</v>
      </c>
      <c r="F2206">
        <v>1.3901790000000001</v>
      </c>
      <c r="G2206">
        <v>2.8410280000000001</v>
      </c>
      <c r="H2206">
        <v>2.9617339999999999</v>
      </c>
      <c r="I2206">
        <v>96.52646</v>
      </c>
      <c r="J2206">
        <v>1.1492560000000001</v>
      </c>
      <c r="K2206">
        <v>1.32744</v>
      </c>
      <c r="L2206">
        <v>1.45085</v>
      </c>
      <c r="M2206">
        <v>1.5742590000000001</v>
      </c>
      <c r="N2206">
        <v>1.752443</v>
      </c>
      <c r="O2206">
        <v>1.269962</v>
      </c>
      <c r="P2206">
        <v>1.4481459999999999</v>
      </c>
      <c r="Q2206">
        <v>1.571555</v>
      </c>
      <c r="R2206">
        <v>1.6949650000000001</v>
      </c>
      <c r="S2206">
        <v>1.873149</v>
      </c>
    </row>
    <row r="2207" spans="1:19">
      <c r="A2207" s="12" t="s">
        <v>24</v>
      </c>
      <c r="B2207" s="14">
        <v>16</v>
      </c>
      <c r="C2207" t="s">
        <v>56</v>
      </c>
      <c r="D2207" t="s">
        <v>58</v>
      </c>
      <c r="E2207" t="str">
        <f t="shared" si="34"/>
        <v>9/15/2012†*16Average Per Ton100% Cycling</v>
      </c>
      <c r="F2207">
        <v>0.30672870000000002</v>
      </c>
      <c r="G2207">
        <v>0.68050370000000004</v>
      </c>
      <c r="H2207">
        <v>0.72641999999999995</v>
      </c>
      <c r="I2207">
        <v>96.557659999999998</v>
      </c>
      <c r="J2207">
        <v>0.11362999999999999</v>
      </c>
      <c r="K2207">
        <v>0.2673258</v>
      </c>
      <c r="L2207">
        <v>0.37377500000000002</v>
      </c>
      <c r="M2207">
        <v>0.48022429999999999</v>
      </c>
      <c r="N2207">
        <v>0.63392009999999999</v>
      </c>
      <c r="O2207">
        <v>0.1595463</v>
      </c>
      <c r="P2207">
        <v>0.31324210000000002</v>
      </c>
      <c r="Q2207">
        <v>0.41969139999999999</v>
      </c>
      <c r="R2207">
        <v>0.52614059999999996</v>
      </c>
      <c r="S2207">
        <v>0.67983640000000001</v>
      </c>
    </row>
    <row r="2208" spans="1:19">
      <c r="A2208" s="12" t="s">
        <v>24</v>
      </c>
      <c r="B2208" s="14">
        <v>16</v>
      </c>
      <c r="C2208" t="s">
        <v>56</v>
      </c>
      <c r="D2208" t="s">
        <v>57</v>
      </c>
      <c r="E2208" t="str">
        <f t="shared" si="34"/>
        <v>9/15/2012†*16Average Per Ton50% Cycling</v>
      </c>
      <c r="F2208">
        <v>0.57419100000000001</v>
      </c>
      <c r="G2208">
        <v>0.80547769999999996</v>
      </c>
      <c r="H2208">
        <v>0.7230972</v>
      </c>
      <c r="I2208">
        <v>96.317729999999997</v>
      </c>
      <c r="J2208">
        <v>-0.3476918</v>
      </c>
      <c r="K2208">
        <v>-5.6265999999999998E-3</v>
      </c>
      <c r="L2208">
        <v>0.23128660000000001</v>
      </c>
      <c r="M2208">
        <v>0.4681999</v>
      </c>
      <c r="N2208">
        <v>0.81026509999999996</v>
      </c>
      <c r="O2208">
        <v>-0.43007230000000002</v>
      </c>
      <c r="P2208">
        <v>-8.8007100000000005E-2</v>
      </c>
      <c r="Q2208">
        <v>0.14890619999999999</v>
      </c>
      <c r="R2208">
        <v>0.38581949999999998</v>
      </c>
      <c r="S2208">
        <v>0.72788459999999999</v>
      </c>
    </row>
    <row r="2209" spans="1:19">
      <c r="A2209" s="12" t="s">
        <v>24</v>
      </c>
      <c r="B2209" s="14">
        <v>16</v>
      </c>
      <c r="C2209" t="s">
        <v>56</v>
      </c>
      <c r="D2209" t="s">
        <v>52</v>
      </c>
      <c r="E2209" t="str">
        <f t="shared" si="34"/>
        <v>9/15/2012†*16Average Per TonAll</v>
      </c>
      <c r="F2209">
        <v>0.34149879999999999</v>
      </c>
      <c r="G2209">
        <v>0.69675030000000004</v>
      </c>
      <c r="H2209">
        <v>0.72598810000000003</v>
      </c>
      <c r="I2209">
        <v>96.52646</v>
      </c>
      <c r="J2209">
        <v>5.3658200000000003E-2</v>
      </c>
      <c r="K2209">
        <v>0.23184199999999999</v>
      </c>
      <c r="L2209">
        <v>0.3552515</v>
      </c>
      <c r="M2209">
        <v>0.47866110000000001</v>
      </c>
      <c r="N2209">
        <v>0.65684489999999995</v>
      </c>
      <c r="O2209">
        <v>8.2895899999999995E-2</v>
      </c>
      <c r="P2209">
        <v>0.26107970000000003</v>
      </c>
      <c r="Q2209">
        <v>0.38448929999999998</v>
      </c>
      <c r="R2209">
        <v>0.50789879999999998</v>
      </c>
      <c r="S2209">
        <v>0.68608270000000005</v>
      </c>
    </row>
    <row r="2210" spans="1:19">
      <c r="A2210" s="12" t="s">
        <v>24</v>
      </c>
      <c r="B2210" s="14">
        <v>17</v>
      </c>
      <c r="C2210" t="s">
        <v>63</v>
      </c>
      <c r="D2210" t="s">
        <v>58</v>
      </c>
      <c r="E2210" t="str">
        <f t="shared" si="34"/>
        <v>9/15/2012†*17Aggregate100% Cycling</v>
      </c>
      <c r="F2210">
        <v>7.4390330000000002</v>
      </c>
      <c r="G2210">
        <v>15.16179</v>
      </c>
      <c r="H2210">
        <v>16.184819999999998</v>
      </c>
      <c r="I2210">
        <v>95.561329999999998</v>
      </c>
      <c r="J2210">
        <v>6.2942850000000004</v>
      </c>
      <c r="K2210">
        <v>7.1382380000000003</v>
      </c>
      <c r="L2210">
        <v>7.7227579999999998</v>
      </c>
      <c r="M2210">
        <v>8.3072769999999991</v>
      </c>
      <c r="N2210">
        <v>9.1512309999999992</v>
      </c>
      <c r="O2210">
        <v>7.3173110000000001</v>
      </c>
      <c r="P2210">
        <v>8.1612650000000002</v>
      </c>
      <c r="Q2210">
        <v>8.7457849999999997</v>
      </c>
      <c r="R2210">
        <v>9.3303039999999999</v>
      </c>
      <c r="S2210">
        <v>10.17426</v>
      </c>
    </row>
    <row r="2211" spans="1:19">
      <c r="A2211" s="12" t="s">
        <v>24</v>
      </c>
      <c r="B2211" s="14">
        <v>17</v>
      </c>
      <c r="C2211" t="s">
        <v>63</v>
      </c>
      <c r="D2211" t="s">
        <v>57</v>
      </c>
      <c r="E2211" t="str">
        <f t="shared" si="34"/>
        <v>9/15/2012†*17Aggregate50% Cycling</v>
      </c>
      <c r="F2211">
        <v>2.0786289999999998</v>
      </c>
      <c r="G2211">
        <v>2.7323919999999999</v>
      </c>
      <c r="H2211">
        <v>2.4529359999999998</v>
      </c>
      <c r="I2211">
        <v>94.759799999999998</v>
      </c>
      <c r="J2211">
        <v>0.1755389</v>
      </c>
      <c r="K2211">
        <v>0.45807769999999998</v>
      </c>
      <c r="L2211">
        <v>0.65376330000000005</v>
      </c>
      <c r="M2211">
        <v>0.8494488</v>
      </c>
      <c r="N2211">
        <v>1.131988</v>
      </c>
      <c r="O2211">
        <v>-0.1039173</v>
      </c>
      <c r="P2211">
        <v>0.17862149999999999</v>
      </c>
      <c r="Q2211">
        <v>0.374307</v>
      </c>
      <c r="R2211">
        <v>0.56999250000000001</v>
      </c>
      <c r="S2211">
        <v>0.85253140000000005</v>
      </c>
    </row>
    <row r="2212" spans="1:19">
      <c r="A2212" s="12" t="s">
        <v>24</v>
      </c>
      <c r="B2212" s="14">
        <v>17</v>
      </c>
      <c r="C2212" t="s">
        <v>63</v>
      </c>
      <c r="D2212" t="s">
        <v>52</v>
      </c>
      <c r="E2212" t="str">
        <f t="shared" si="34"/>
        <v>9/15/2012†*17AggregateAll</v>
      </c>
      <c r="F2212">
        <v>9.493074</v>
      </c>
      <c r="G2212">
        <v>17.88374</v>
      </c>
      <c r="H2212">
        <v>18.638839999999998</v>
      </c>
      <c r="I2212">
        <v>95.457130000000006</v>
      </c>
      <c r="J2212">
        <v>6.490774</v>
      </c>
      <c r="K2212">
        <v>7.613245</v>
      </c>
      <c r="L2212">
        <v>8.3906639999999992</v>
      </c>
      <c r="M2212">
        <v>9.1680840000000003</v>
      </c>
      <c r="N2212">
        <v>10.290559999999999</v>
      </c>
      <c r="O2212">
        <v>7.2458720000000003</v>
      </c>
      <c r="P2212">
        <v>8.3683429999999994</v>
      </c>
      <c r="Q2212">
        <v>9.1457630000000005</v>
      </c>
      <c r="R2212">
        <v>9.9231829999999999</v>
      </c>
      <c r="S2212">
        <v>11.04565</v>
      </c>
    </row>
    <row r="2213" spans="1:19">
      <c r="A2213" s="12" t="s">
        <v>24</v>
      </c>
      <c r="B2213" s="14">
        <v>17</v>
      </c>
      <c r="C2213" t="s">
        <v>55</v>
      </c>
      <c r="D2213" t="s">
        <v>58</v>
      </c>
      <c r="E2213" t="str">
        <f t="shared" si="34"/>
        <v>9/15/2012†*17Average Per Device100% Cycling</v>
      </c>
      <c r="F2213">
        <v>1.1810929999999999</v>
      </c>
      <c r="G2213">
        <v>2.4072330000000002</v>
      </c>
      <c r="H2213">
        <v>2.5696590000000001</v>
      </c>
      <c r="I2213">
        <v>95.561329999999998</v>
      </c>
      <c r="J2213">
        <v>0.96777999999999997</v>
      </c>
      <c r="K2213">
        <v>1.1204209999999999</v>
      </c>
      <c r="L2213">
        <v>1.22614</v>
      </c>
      <c r="M2213">
        <v>1.3318589999999999</v>
      </c>
      <c r="N2213">
        <v>1.4844999999999999</v>
      </c>
      <c r="O2213">
        <v>1.130206</v>
      </c>
      <c r="P2213">
        <v>1.2828470000000001</v>
      </c>
      <c r="Q2213">
        <v>1.388566</v>
      </c>
      <c r="R2213">
        <v>1.4942850000000001</v>
      </c>
      <c r="S2213">
        <v>1.6469259999999999</v>
      </c>
    </row>
    <row r="2214" spans="1:19">
      <c r="A2214" s="12" t="s">
        <v>24</v>
      </c>
      <c r="B2214" s="14">
        <v>17</v>
      </c>
      <c r="C2214" t="s">
        <v>55</v>
      </c>
      <c r="D2214" t="s">
        <v>57</v>
      </c>
      <c r="E2214" t="str">
        <f t="shared" si="34"/>
        <v>9/15/2012†*17Average Per Device50% Cycling</v>
      </c>
      <c r="F2214">
        <v>2.0968900000000001</v>
      </c>
      <c r="G2214">
        <v>2.7563970000000002</v>
      </c>
      <c r="H2214">
        <v>2.474485</v>
      </c>
      <c r="I2214">
        <v>94.759799999999998</v>
      </c>
      <c r="J2214">
        <v>9.8210599999999995E-2</v>
      </c>
      <c r="K2214">
        <v>0.42982900000000002</v>
      </c>
      <c r="L2214">
        <v>0.65950679999999995</v>
      </c>
      <c r="M2214">
        <v>0.88918470000000005</v>
      </c>
      <c r="N2214">
        <v>1.2208030000000001</v>
      </c>
      <c r="O2214">
        <v>-0.18370069999999999</v>
      </c>
      <c r="P2214">
        <v>0.14791760000000001</v>
      </c>
      <c r="Q2214">
        <v>0.37759540000000003</v>
      </c>
      <c r="R2214">
        <v>0.60727330000000002</v>
      </c>
      <c r="S2214">
        <v>0.93889160000000005</v>
      </c>
    </row>
    <row r="2215" spans="1:19">
      <c r="A2215" s="12" t="s">
        <v>24</v>
      </c>
      <c r="B2215" s="14">
        <v>17</v>
      </c>
      <c r="C2215" t="s">
        <v>55</v>
      </c>
      <c r="D2215" t="s">
        <v>52</v>
      </c>
      <c r="E2215" t="str">
        <f t="shared" si="34"/>
        <v>9/15/2012†*17Average Per DeviceAll</v>
      </c>
      <c r="F2215">
        <v>1.3001469999999999</v>
      </c>
      <c r="G2215">
        <v>2.4526240000000001</v>
      </c>
      <c r="H2215">
        <v>2.5572859999999999</v>
      </c>
      <c r="I2215">
        <v>95.457130000000006</v>
      </c>
      <c r="J2215">
        <v>0.85473600000000005</v>
      </c>
      <c r="K2215">
        <v>1.0306439999999999</v>
      </c>
      <c r="L2215">
        <v>1.1524779999999999</v>
      </c>
      <c r="M2215">
        <v>1.274311</v>
      </c>
      <c r="N2215">
        <v>1.4502200000000001</v>
      </c>
      <c r="O2215">
        <v>0.95939790000000003</v>
      </c>
      <c r="P2215">
        <v>1.1353059999999999</v>
      </c>
      <c r="Q2215">
        <v>1.2571399999999999</v>
      </c>
      <c r="R2215">
        <v>1.378973</v>
      </c>
      <c r="S2215">
        <v>1.5548820000000001</v>
      </c>
    </row>
    <row r="2216" spans="1:19">
      <c r="A2216" s="12" t="s">
        <v>24</v>
      </c>
      <c r="B2216" s="14">
        <v>17</v>
      </c>
      <c r="C2216" t="s">
        <v>54</v>
      </c>
      <c r="D2216" t="s">
        <v>58</v>
      </c>
      <c r="E2216" t="str">
        <f t="shared" si="34"/>
        <v>9/15/2012†*17Average Per Premise100% Cycling</v>
      </c>
      <c r="F2216">
        <v>1.3454569999999999</v>
      </c>
      <c r="G2216">
        <v>2.7422300000000002</v>
      </c>
      <c r="H2216">
        <v>2.9272589999999998</v>
      </c>
      <c r="I2216">
        <v>95.561329999999998</v>
      </c>
      <c r="J2216">
        <v>1.1384129999999999</v>
      </c>
      <c r="K2216">
        <v>1.2910539999999999</v>
      </c>
      <c r="L2216">
        <v>1.396773</v>
      </c>
      <c r="M2216">
        <v>1.5024919999999999</v>
      </c>
      <c r="N2216">
        <v>1.655133</v>
      </c>
      <c r="O2216">
        <v>1.323442</v>
      </c>
      <c r="P2216">
        <v>1.476083</v>
      </c>
      <c r="Q2216">
        <v>1.5818019999999999</v>
      </c>
      <c r="R2216">
        <v>1.687521</v>
      </c>
      <c r="S2216">
        <v>1.8401620000000001</v>
      </c>
    </row>
    <row r="2217" spans="1:19">
      <c r="A2217" s="12" t="s">
        <v>24</v>
      </c>
      <c r="B2217" s="14">
        <v>17</v>
      </c>
      <c r="C2217" t="s">
        <v>54</v>
      </c>
      <c r="D2217" t="s">
        <v>57</v>
      </c>
      <c r="E2217" t="str">
        <f t="shared" si="34"/>
        <v>9/15/2012†*17Average Per Premise50% Cycling</v>
      </c>
      <c r="F2217">
        <v>2.439705</v>
      </c>
      <c r="G2217">
        <v>3.207033</v>
      </c>
      <c r="H2217">
        <v>2.879032</v>
      </c>
      <c r="I2217">
        <v>94.759799999999998</v>
      </c>
      <c r="J2217">
        <v>0.20603160000000001</v>
      </c>
      <c r="K2217">
        <v>0.53764990000000001</v>
      </c>
      <c r="L2217">
        <v>0.7673278</v>
      </c>
      <c r="M2217">
        <v>0.99700560000000005</v>
      </c>
      <c r="N2217">
        <v>1.328624</v>
      </c>
      <c r="O2217">
        <v>-0.1219687</v>
      </c>
      <c r="P2217">
        <v>0.20964959999999999</v>
      </c>
      <c r="Q2217">
        <v>0.43932749999999998</v>
      </c>
      <c r="R2217">
        <v>0.66900530000000002</v>
      </c>
      <c r="S2217">
        <v>1.000624</v>
      </c>
    </row>
    <row r="2218" spans="1:19">
      <c r="A2218" s="12" t="s">
        <v>24</v>
      </c>
      <c r="B2218" s="14">
        <v>17</v>
      </c>
      <c r="C2218" t="s">
        <v>54</v>
      </c>
      <c r="D2218" t="s">
        <v>52</v>
      </c>
      <c r="E2218" t="str">
        <f t="shared" si="34"/>
        <v>9/15/2012†*17Average Per PremiseAll</v>
      </c>
      <c r="F2218">
        <v>1.4877089999999999</v>
      </c>
      <c r="G2218">
        <v>2.8026550000000001</v>
      </c>
      <c r="H2218">
        <v>2.9209900000000002</v>
      </c>
      <c r="I2218">
        <v>95.457130000000006</v>
      </c>
      <c r="J2218">
        <v>1.0172030000000001</v>
      </c>
      <c r="K2218">
        <v>1.193112</v>
      </c>
      <c r="L2218">
        <v>1.314945</v>
      </c>
      <c r="M2218">
        <v>1.436779</v>
      </c>
      <c r="N2218">
        <v>1.612687</v>
      </c>
      <c r="O2218">
        <v>1.1355390000000001</v>
      </c>
      <c r="P2218">
        <v>1.311447</v>
      </c>
      <c r="Q2218">
        <v>1.433281</v>
      </c>
      <c r="R2218">
        <v>1.5551140000000001</v>
      </c>
      <c r="S2218">
        <v>1.7310220000000001</v>
      </c>
    </row>
    <row r="2219" spans="1:19">
      <c r="A2219" s="12" t="s">
        <v>24</v>
      </c>
      <c r="B2219" s="14">
        <v>17</v>
      </c>
      <c r="C2219" t="s">
        <v>56</v>
      </c>
      <c r="D2219" t="s">
        <v>58</v>
      </c>
      <c r="E2219" t="str">
        <f t="shared" si="34"/>
        <v>9/15/2012†*17Average Per Ton100% Cycling</v>
      </c>
      <c r="F2219">
        <v>0.32877440000000002</v>
      </c>
      <c r="G2219">
        <v>0.67008829999999997</v>
      </c>
      <c r="H2219">
        <v>0.71530179999999999</v>
      </c>
      <c r="I2219">
        <v>95.561329999999998</v>
      </c>
      <c r="J2219">
        <v>8.2953700000000005E-2</v>
      </c>
      <c r="K2219">
        <v>0.235595</v>
      </c>
      <c r="L2219">
        <v>0.3413139</v>
      </c>
      <c r="M2219">
        <v>0.44703270000000001</v>
      </c>
      <c r="N2219">
        <v>0.59967400000000004</v>
      </c>
      <c r="O2219">
        <v>0.12816720000000001</v>
      </c>
      <c r="P2219">
        <v>0.28080850000000002</v>
      </c>
      <c r="Q2219">
        <v>0.38652740000000002</v>
      </c>
      <c r="R2219">
        <v>0.49224630000000003</v>
      </c>
      <c r="S2219">
        <v>0.64488760000000001</v>
      </c>
    </row>
    <row r="2220" spans="1:19">
      <c r="A2220" s="12" t="s">
        <v>24</v>
      </c>
      <c r="B2220" s="14">
        <v>17</v>
      </c>
      <c r="C2220" t="s">
        <v>56</v>
      </c>
      <c r="D2220" t="s">
        <v>57</v>
      </c>
      <c r="E2220" t="str">
        <f t="shared" si="34"/>
        <v>9/15/2012†*17Average Per Ton50% Cycling</v>
      </c>
      <c r="F2220">
        <v>0.61086370000000001</v>
      </c>
      <c r="G2220">
        <v>0.80299039999999999</v>
      </c>
      <c r="H2220">
        <v>0.72086439999999996</v>
      </c>
      <c r="I2220">
        <v>94.759799999999998</v>
      </c>
      <c r="J2220">
        <v>-0.36916939999999998</v>
      </c>
      <c r="K2220">
        <v>-3.7551099999999997E-2</v>
      </c>
      <c r="L2220">
        <v>0.19212679999999999</v>
      </c>
      <c r="M2220">
        <v>0.42180459999999997</v>
      </c>
      <c r="N2220">
        <v>0.75342290000000001</v>
      </c>
      <c r="O2220">
        <v>-0.45129550000000002</v>
      </c>
      <c r="P2220">
        <v>-0.1196772</v>
      </c>
      <c r="Q2220">
        <v>0.11000070000000001</v>
      </c>
      <c r="R2220">
        <v>0.33967849999999999</v>
      </c>
      <c r="S2220">
        <v>0.67129680000000003</v>
      </c>
    </row>
    <row r="2221" spans="1:19">
      <c r="A2221" s="12" t="s">
        <v>24</v>
      </c>
      <c r="B2221" s="14">
        <v>17</v>
      </c>
      <c r="C2221" t="s">
        <v>56</v>
      </c>
      <c r="D2221" t="s">
        <v>52</v>
      </c>
      <c r="E2221" t="str">
        <f t="shared" si="34"/>
        <v>9/15/2012†*17Average Per TonAll</v>
      </c>
      <c r="F2221">
        <v>0.36544599999999999</v>
      </c>
      <c r="G2221">
        <v>0.68736560000000002</v>
      </c>
      <c r="H2221">
        <v>0.71602500000000002</v>
      </c>
      <c r="I2221">
        <v>95.457130000000006</v>
      </c>
      <c r="J2221">
        <v>2.41777E-2</v>
      </c>
      <c r="K2221">
        <v>0.20008600000000001</v>
      </c>
      <c r="L2221">
        <v>0.32191950000000003</v>
      </c>
      <c r="M2221">
        <v>0.44375310000000001</v>
      </c>
      <c r="N2221">
        <v>0.61966140000000003</v>
      </c>
      <c r="O2221">
        <v>5.2837099999999998E-2</v>
      </c>
      <c r="P2221">
        <v>0.22874539999999999</v>
      </c>
      <c r="Q2221">
        <v>0.35057890000000003</v>
      </c>
      <c r="R2221">
        <v>0.47241250000000001</v>
      </c>
      <c r="S2221">
        <v>0.64832080000000003</v>
      </c>
    </row>
    <row r="2222" spans="1:19">
      <c r="A2222" s="12" t="s">
        <v>24</v>
      </c>
      <c r="B2222" s="14">
        <v>18</v>
      </c>
      <c r="C2222" t="s">
        <v>63</v>
      </c>
      <c r="D2222" t="s">
        <v>58</v>
      </c>
      <c r="E2222" t="str">
        <f t="shared" si="34"/>
        <v>9/15/2012†*18Aggregate100% Cycling</v>
      </c>
      <c r="F2222">
        <v>7.6069370000000003</v>
      </c>
      <c r="G2222">
        <v>14.57081</v>
      </c>
      <c r="H2222">
        <v>15.55396</v>
      </c>
      <c r="I2222">
        <v>90.484080000000006</v>
      </c>
      <c r="J2222">
        <v>5.6185960000000001</v>
      </c>
      <c r="K2222">
        <v>6.4133990000000001</v>
      </c>
      <c r="L2222">
        <v>6.963876</v>
      </c>
      <c r="M2222">
        <v>7.5143529999999998</v>
      </c>
      <c r="N2222">
        <v>8.3091559999999998</v>
      </c>
      <c r="O2222">
        <v>6.6017469999999996</v>
      </c>
      <c r="P2222">
        <v>7.3965490000000003</v>
      </c>
      <c r="Q2222">
        <v>7.9470270000000003</v>
      </c>
      <c r="R2222">
        <v>8.4975039999999993</v>
      </c>
      <c r="S2222">
        <v>9.2923069999999992</v>
      </c>
    </row>
    <row r="2223" spans="1:19">
      <c r="A2223" s="12" t="s">
        <v>24</v>
      </c>
      <c r="B2223" s="14">
        <v>18</v>
      </c>
      <c r="C2223" t="s">
        <v>63</v>
      </c>
      <c r="D2223" t="s">
        <v>57</v>
      </c>
      <c r="E2223" t="str">
        <f t="shared" si="34"/>
        <v>9/15/2012†*18Aggregate50% Cycling</v>
      </c>
      <c r="F2223">
        <v>2.0823290000000001</v>
      </c>
      <c r="G2223">
        <v>2.7093530000000001</v>
      </c>
      <c r="H2223">
        <v>2.4322530000000002</v>
      </c>
      <c r="I2223">
        <v>90.25121</v>
      </c>
      <c r="J2223">
        <v>0.17182120000000001</v>
      </c>
      <c r="K2223">
        <v>0.44075900000000001</v>
      </c>
      <c r="L2223">
        <v>0.62702449999999998</v>
      </c>
      <c r="M2223">
        <v>0.81328999999999996</v>
      </c>
      <c r="N2223">
        <v>1.082228</v>
      </c>
      <c r="O2223">
        <v>-0.1052787</v>
      </c>
      <c r="P2223">
        <v>0.1636591</v>
      </c>
      <c r="Q2223">
        <v>0.34992459999999997</v>
      </c>
      <c r="R2223">
        <v>0.5361901</v>
      </c>
      <c r="S2223">
        <v>0.80512790000000001</v>
      </c>
    </row>
    <row r="2224" spans="1:19">
      <c r="A2224" s="12" t="s">
        <v>24</v>
      </c>
      <c r="B2224" s="14">
        <v>18</v>
      </c>
      <c r="C2224" t="s">
        <v>63</v>
      </c>
      <c r="D2224" t="s">
        <v>52</v>
      </c>
      <c r="E2224" t="str">
        <f t="shared" si="34"/>
        <v>9/15/2012†*18AggregateAll</v>
      </c>
      <c r="F2224">
        <v>9.6652629999999995</v>
      </c>
      <c r="G2224">
        <v>17.26793</v>
      </c>
      <c r="H2224">
        <v>17.985279999999999</v>
      </c>
      <c r="I2224">
        <v>90.453800000000001</v>
      </c>
      <c r="J2224">
        <v>5.8087200000000001</v>
      </c>
      <c r="K2224">
        <v>6.8685980000000004</v>
      </c>
      <c r="L2224">
        <v>7.602665</v>
      </c>
      <c r="M2224">
        <v>8.3367319999999996</v>
      </c>
      <c r="N2224">
        <v>9.396611</v>
      </c>
      <c r="O2224">
        <v>6.5260740000000004</v>
      </c>
      <c r="P2224">
        <v>7.5859519999999998</v>
      </c>
      <c r="Q2224">
        <v>8.3200199999999995</v>
      </c>
      <c r="R2224">
        <v>9.0540870000000009</v>
      </c>
      <c r="S2224">
        <v>10.11397</v>
      </c>
    </row>
    <row r="2225" spans="1:19">
      <c r="A2225" s="12" t="s">
        <v>24</v>
      </c>
      <c r="B2225" s="14">
        <v>18</v>
      </c>
      <c r="C2225" t="s">
        <v>55</v>
      </c>
      <c r="D2225" t="s">
        <v>58</v>
      </c>
      <c r="E2225" t="str">
        <f t="shared" si="34"/>
        <v>9/15/2012†*18Average Per Device100% Cycling</v>
      </c>
      <c r="F2225">
        <v>1.207751</v>
      </c>
      <c r="G2225">
        <v>2.3134039999999998</v>
      </c>
      <c r="H2225">
        <v>2.4694980000000002</v>
      </c>
      <c r="I2225">
        <v>90.484080000000006</v>
      </c>
      <c r="J2225">
        <v>0.86233919999999997</v>
      </c>
      <c r="K2225">
        <v>1.0060910000000001</v>
      </c>
      <c r="L2225">
        <v>1.105653</v>
      </c>
      <c r="M2225">
        <v>1.205214</v>
      </c>
      <c r="N2225">
        <v>1.3489660000000001</v>
      </c>
      <c r="O2225">
        <v>1.0184340000000001</v>
      </c>
      <c r="P2225">
        <v>1.162185</v>
      </c>
      <c r="Q2225">
        <v>1.261747</v>
      </c>
      <c r="R2225">
        <v>1.3613090000000001</v>
      </c>
      <c r="S2225">
        <v>1.505061</v>
      </c>
    </row>
    <row r="2226" spans="1:19">
      <c r="A2226" s="12" t="s">
        <v>24</v>
      </c>
      <c r="B2226" s="14">
        <v>18</v>
      </c>
      <c r="C2226" t="s">
        <v>55</v>
      </c>
      <c r="D2226" t="s">
        <v>57</v>
      </c>
      <c r="E2226" t="str">
        <f t="shared" si="34"/>
        <v>9/15/2012†*18Average Per Device50% Cycling</v>
      </c>
      <c r="F2226">
        <v>2.1006230000000001</v>
      </c>
      <c r="G2226">
        <v>2.733155</v>
      </c>
      <c r="H2226">
        <v>2.4536210000000001</v>
      </c>
      <c r="I2226">
        <v>90.25121</v>
      </c>
      <c r="J2226">
        <v>9.8256599999999999E-2</v>
      </c>
      <c r="K2226">
        <v>0.41391129999999998</v>
      </c>
      <c r="L2226">
        <v>0.63253280000000001</v>
      </c>
      <c r="M2226">
        <v>0.85115430000000003</v>
      </c>
      <c r="N2226">
        <v>1.166809</v>
      </c>
      <c r="O2226">
        <v>-0.18127750000000001</v>
      </c>
      <c r="P2226">
        <v>0.13437730000000001</v>
      </c>
      <c r="Q2226">
        <v>0.3529987</v>
      </c>
      <c r="R2226">
        <v>0.57162020000000002</v>
      </c>
      <c r="S2226">
        <v>0.88727489999999998</v>
      </c>
    </row>
    <row r="2227" spans="1:19">
      <c r="A2227" s="12" t="s">
        <v>24</v>
      </c>
      <c r="B2227" s="14">
        <v>18</v>
      </c>
      <c r="C2227" t="s">
        <v>55</v>
      </c>
      <c r="D2227" t="s">
        <v>52</v>
      </c>
      <c r="E2227" t="str">
        <f t="shared" si="34"/>
        <v>9/15/2012†*18Average Per DeviceAll</v>
      </c>
      <c r="F2227">
        <v>1.323825</v>
      </c>
      <c r="G2227">
        <v>2.367972</v>
      </c>
      <c r="H2227">
        <v>2.4674339999999999</v>
      </c>
      <c r="I2227">
        <v>90.453800000000001</v>
      </c>
      <c r="J2227">
        <v>0.76300840000000003</v>
      </c>
      <c r="K2227">
        <v>0.92910740000000003</v>
      </c>
      <c r="L2227">
        <v>1.0441469999999999</v>
      </c>
      <c r="M2227">
        <v>1.159187</v>
      </c>
      <c r="N2227">
        <v>1.325286</v>
      </c>
      <c r="O2227">
        <v>0.86247119999999999</v>
      </c>
      <c r="P2227">
        <v>1.02857</v>
      </c>
      <c r="Q2227">
        <v>1.14361</v>
      </c>
      <c r="R2227">
        <v>1.2586489999999999</v>
      </c>
      <c r="S2227">
        <v>1.4247479999999999</v>
      </c>
    </row>
    <row r="2228" spans="1:19">
      <c r="A2228" s="12" t="s">
        <v>24</v>
      </c>
      <c r="B2228" s="14">
        <v>18</v>
      </c>
      <c r="C2228" t="s">
        <v>54</v>
      </c>
      <c r="D2228" t="s">
        <v>58</v>
      </c>
      <c r="E2228" t="str">
        <f t="shared" si="34"/>
        <v>9/15/2012†*18Average Per Premise100% Cycling</v>
      </c>
      <c r="F2228">
        <v>1.3758250000000001</v>
      </c>
      <c r="G2228">
        <v>2.6353430000000002</v>
      </c>
      <c r="H2228">
        <v>2.8131599999999999</v>
      </c>
      <c r="I2228">
        <v>90.484080000000006</v>
      </c>
      <c r="J2228">
        <v>1.016205</v>
      </c>
      <c r="K2228">
        <v>1.159956</v>
      </c>
      <c r="L2228">
        <v>1.2595179999999999</v>
      </c>
      <c r="M2228">
        <v>1.3590800000000001</v>
      </c>
      <c r="N2228">
        <v>1.5028319999999999</v>
      </c>
      <c r="O2228">
        <v>1.1940219999999999</v>
      </c>
      <c r="P2228">
        <v>1.3377730000000001</v>
      </c>
      <c r="Q2228">
        <v>1.437335</v>
      </c>
      <c r="R2228">
        <v>1.536897</v>
      </c>
      <c r="S2228">
        <v>1.6806490000000001</v>
      </c>
    </row>
    <row r="2229" spans="1:19">
      <c r="A2229" s="12" t="s">
        <v>24</v>
      </c>
      <c r="B2229" s="14">
        <v>18</v>
      </c>
      <c r="C2229" t="s">
        <v>54</v>
      </c>
      <c r="D2229" t="s">
        <v>57</v>
      </c>
      <c r="E2229" t="str">
        <f t="shared" si="34"/>
        <v>9/15/2012†*18Average Per Premise50% Cycling</v>
      </c>
      <c r="F2229">
        <v>2.444048</v>
      </c>
      <c r="G2229">
        <v>3.1799919999999999</v>
      </c>
      <c r="H2229">
        <v>2.8547579999999999</v>
      </c>
      <c r="I2229">
        <v>90.25121</v>
      </c>
      <c r="J2229">
        <v>0.20166809999999999</v>
      </c>
      <c r="K2229">
        <v>0.51732279999999997</v>
      </c>
      <c r="L2229">
        <v>0.7359443</v>
      </c>
      <c r="M2229">
        <v>0.95456580000000002</v>
      </c>
      <c r="N2229">
        <v>1.2702199999999999</v>
      </c>
      <c r="O2229">
        <v>-0.1235666</v>
      </c>
      <c r="P2229">
        <v>0.19208810000000001</v>
      </c>
      <c r="Q2229">
        <v>0.41070960000000001</v>
      </c>
      <c r="R2229">
        <v>0.62933110000000003</v>
      </c>
      <c r="S2229">
        <v>0.94498579999999999</v>
      </c>
    </row>
    <row r="2230" spans="1:19">
      <c r="A2230" s="12" t="s">
        <v>24</v>
      </c>
      <c r="B2230" s="14">
        <v>18</v>
      </c>
      <c r="C2230" t="s">
        <v>54</v>
      </c>
      <c r="D2230" t="s">
        <v>52</v>
      </c>
      <c r="E2230" t="str">
        <f t="shared" si="34"/>
        <v>9/15/2012†*18Average Per PremiseAll</v>
      </c>
      <c r="F2230">
        <v>1.514694</v>
      </c>
      <c r="G2230">
        <v>2.7061480000000002</v>
      </c>
      <c r="H2230">
        <v>2.818568</v>
      </c>
      <c r="I2230">
        <v>90.453800000000001</v>
      </c>
      <c r="J2230">
        <v>0.91031499999999999</v>
      </c>
      <c r="K2230">
        <v>1.076414</v>
      </c>
      <c r="L2230">
        <v>1.1914530000000001</v>
      </c>
      <c r="M2230">
        <v>1.3064929999999999</v>
      </c>
      <c r="N2230">
        <v>1.4725919999999999</v>
      </c>
      <c r="O2230">
        <v>1.0227349999999999</v>
      </c>
      <c r="P2230">
        <v>1.1888339999999999</v>
      </c>
      <c r="Q2230">
        <v>1.303874</v>
      </c>
      <c r="R2230">
        <v>1.4189130000000001</v>
      </c>
      <c r="S2230">
        <v>1.585013</v>
      </c>
    </row>
    <row r="2231" spans="1:19">
      <c r="A2231" s="12" t="s">
        <v>24</v>
      </c>
      <c r="B2231" s="14">
        <v>18</v>
      </c>
      <c r="C2231" t="s">
        <v>56</v>
      </c>
      <c r="D2231" t="s">
        <v>58</v>
      </c>
      <c r="E2231" t="str">
        <f t="shared" si="34"/>
        <v>9/15/2012†*18Average Per Ton100% Cycling</v>
      </c>
      <c r="F2231">
        <v>0.33619510000000002</v>
      </c>
      <c r="G2231">
        <v>0.64396949999999997</v>
      </c>
      <c r="H2231">
        <v>0.6874207</v>
      </c>
      <c r="I2231">
        <v>90.484080000000006</v>
      </c>
      <c r="J2231">
        <v>6.4461099999999993E-2</v>
      </c>
      <c r="K2231">
        <v>0.2082126</v>
      </c>
      <c r="L2231">
        <v>0.30777450000000001</v>
      </c>
      <c r="M2231">
        <v>0.40733629999999998</v>
      </c>
      <c r="N2231">
        <v>0.55108789999999996</v>
      </c>
      <c r="O2231">
        <v>0.1079122</v>
      </c>
      <c r="P2231">
        <v>0.25166379999999999</v>
      </c>
      <c r="Q2231">
        <v>0.35122560000000003</v>
      </c>
      <c r="R2231">
        <v>0.45078750000000001</v>
      </c>
      <c r="S2231">
        <v>0.59453900000000004</v>
      </c>
    </row>
    <row r="2232" spans="1:19">
      <c r="A2232" s="12" t="s">
        <v>24</v>
      </c>
      <c r="B2232" s="14">
        <v>18</v>
      </c>
      <c r="C2232" t="s">
        <v>56</v>
      </c>
      <c r="D2232" t="s">
        <v>57</v>
      </c>
      <c r="E2232" t="str">
        <f t="shared" si="34"/>
        <v>9/15/2012†*18Average Per Ton50% Cycling</v>
      </c>
      <c r="F2232">
        <v>0.61195109999999997</v>
      </c>
      <c r="G2232">
        <v>0.79621989999999998</v>
      </c>
      <c r="H2232">
        <v>0.71478629999999999</v>
      </c>
      <c r="I2232">
        <v>90.25121</v>
      </c>
      <c r="J2232">
        <v>-0.35000740000000002</v>
      </c>
      <c r="K2232">
        <v>-3.43527E-2</v>
      </c>
      <c r="L2232">
        <v>0.18426880000000001</v>
      </c>
      <c r="M2232">
        <v>0.40289029999999998</v>
      </c>
      <c r="N2232">
        <v>0.71854499999999999</v>
      </c>
      <c r="O2232">
        <v>-0.43144100000000002</v>
      </c>
      <c r="P2232">
        <v>-0.11578629999999999</v>
      </c>
      <c r="Q2232">
        <v>0.1028352</v>
      </c>
      <c r="R2232">
        <v>0.32145669999999998</v>
      </c>
      <c r="S2232">
        <v>0.63711139999999999</v>
      </c>
    </row>
    <row r="2233" spans="1:19">
      <c r="A2233" s="12" t="s">
        <v>24</v>
      </c>
      <c r="B2233" s="14">
        <v>18</v>
      </c>
      <c r="C2233" t="s">
        <v>56</v>
      </c>
      <c r="D2233" t="s">
        <v>52</v>
      </c>
      <c r="E2233" t="str">
        <f t="shared" si="34"/>
        <v>9/15/2012†*18Average Per TonAll</v>
      </c>
      <c r="F2233">
        <v>0.37204330000000002</v>
      </c>
      <c r="G2233">
        <v>0.66376210000000002</v>
      </c>
      <c r="H2233">
        <v>0.69097819999999999</v>
      </c>
      <c r="I2233">
        <v>90.453800000000001</v>
      </c>
      <c r="J2233">
        <v>1.05802E-2</v>
      </c>
      <c r="K2233">
        <v>0.17667910000000001</v>
      </c>
      <c r="L2233">
        <v>0.2917187</v>
      </c>
      <c r="M2233">
        <v>0.40675830000000002</v>
      </c>
      <c r="N2233">
        <v>0.57285730000000001</v>
      </c>
      <c r="O2233">
        <v>3.7796299999999998E-2</v>
      </c>
      <c r="P2233">
        <v>0.2038953</v>
      </c>
      <c r="Q2233">
        <v>0.31893490000000002</v>
      </c>
      <c r="R2233">
        <v>0.43397449999999999</v>
      </c>
      <c r="S2233">
        <v>0.60007350000000004</v>
      </c>
    </row>
    <row r="2234" spans="1:19">
      <c r="A2234" s="12" t="s">
        <v>24</v>
      </c>
      <c r="B2234" s="14">
        <v>19</v>
      </c>
      <c r="C2234" t="s">
        <v>63</v>
      </c>
      <c r="D2234" t="s">
        <v>58</v>
      </c>
      <c r="E2234" t="str">
        <f t="shared" si="34"/>
        <v>9/15/2012†*19Aggregate100% Cycling</v>
      </c>
      <c r="F2234">
        <v>13.91358</v>
      </c>
      <c r="G2234">
        <v>13.353070000000001</v>
      </c>
      <c r="H2234">
        <v>14.254060000000001</v>
      </c>
      <c r="I2234">
        <v>86.404039999999995</v>
      </c>
      <c r="J2234">
        <v>-2.1103360000000002</v>
      </c>
      <c r="K2234">
        <v>-1.194682</v>
      </c>
      <c r="L2234">
        <v>-0.56050290000000003</v>
      </c>
      <c r="M2234">
        <v>7.3676099999999994E-2</v>
      </c>
      <c r="N2234">
        <v>0.98933000000000004</v>
      </c>
      <c r="O2234">
        <v>-1.2093510000000001</v>
      </c>
      <c r="P2234">
        <v>-0.29369699999999999</v>
      </c>
      <c r="Q2234">
        <v>0.34048210000000001</v>
      </c>
      <c r="R2234">
        <v>0.97466109999999995</v>
      </c>
      <c r="S2234">
        <v>1.890315</v>
      </c>
    </row>
    <row r="2235" spans="1:19">
      <c r="A2235" s="12" t="s">
        <v>24</v>
      </c>
      <c r="B2235" s="14">
        <v>19</v>
      </c>
      <c r="C2235" t="s">
        <v>63</v>
      </c>
      <c r="D2235" t="s">
        <v>57</v>
      </c>
      <c r="E2235" t="str">
        <f t="shared" si="34"/>
        <v>9/15/2012†*19Aggregate50% Cycling</v>
      </c>
      <c r="F2235">
        <v>2.5912899999999999</v>
      </c>
      <c r="G2235">
        <v>2.6291579999999999</v>
      </c>
      <c r="H2235">
        <v>2.3602599999999998</v>
      </c>
      <c r="I2235">
        <v>85.635800000000003</v>
      </c>
      <c r="J2235">
        <v>-0.49234499999999998</v>
      </c>
      <c r="K2235">
        <v>-0.1790909</v>
      </c>
      <c r="L2235">
        <v>3.7867999999999999E-2</v>
      </c>
      <c r="M2235">
        <v>0.25482690000000002</v>
      </c>
      <c r="N2235">
        <v>0.56808099999999995</v>
      </c>
      <c r="O2235">
        <v>-0.76124309999999995</v>
      </c>
      <c r="P2235">
        <v>-0.44798890000000002</v>
      </c>
      <c r="Q2235">
        <v>-0.23103009999999999</v>
      </c>
      <c r="R2235">
        <v>-1.4071200000000001E-2</v>
      </c>
      <c r="S2235">
        <v>0.29918299999999998</v>
      </c>
    </row>
    <row r="2236" spans="1:19">
      <c r="A2236" s="12" t="s">
        <v>24</v>
      </c>
      <c r="B2236" s="14">
        <v>19</v>
      </c>
      <c r="C2236" t="s">
        <v>63</v>
      </c>
      <c r="D2236" t="s">
        <v>52</v>
      </c>
      <c r="E2236" t="str">
        <f t="shared" si="34"/>
        <v>9/15/2012†*19AggregateAll</v>
      </c>
      <c r="F2236">
        <v>16.493069999999999</v>
      </c>
      <c r="G2236">
        <v>15.96716</v>
      </c>
      <c r="H2236">
        <v>16.61</v>
      </c>
      <c r="I2236">
        <v>86.304159999999996</v>
      </c>
      <c r="J2236">
        <v>-2.5982729999999998</v>
      </c>
      <c r="K2236">
        <v>-1.3739049999999999</v>
      </c>
      <c r="L2236">
        <v>-0.52591149999999998</v>
      </c>
      <c r="M2236">
        <v>0.32208179999999997</v>
      </c>
      <c r="N2236">
        <v>1.546449</v>
      </c>
      <c r="O2236">
        <v>-1.9554320000000001</v>
      </c>
      <c r="P2236">
        <v>-0.73106450000000001</v>
      </c>
      <c r="Q2236">
        <v>0.1169288</v>
      </c>
      <c r="R2236">
        <v>0.9649221</v>
      </c>
      <c r="S2236">
        <v>2.1892900000000002</v>
      </c>
    </row>
    <row r="2237" spans="1:19">
      <c r="A2237" s="12" t="s">
        <v>24</v>
      </c>
      <c r="B2237" s="14">
        <v>19</v>
      </c>
      <c r="C2237" t="s">
        <v>55</v>
      </c>
      <c r="D2237" t="s">
        <v>58</v>
      </c>
      <c r="E2237" t="str">
        <f t="shared" si="34"/>
        <v>9/15/2012†*19Average Per Device100% Cycling</v>
      </c>
      <c r="F2237">
        <v>2.2090550000000002</v>
      </c>
      <c r="G2237">
        <v>2.1200640000000002</v>
      </c>
      <c r="H2237">
        <v>2.2631130000000002</v>
      </c>
      <c r="I2237">
        <v>86.404039999999995</v>
      </c>
      <c r="J2237">
        <v>-0.36930069999999998</v>
      </c>
      <c r="K2237">
        <v>-0.20369139999999999</v>
      </c>
      <c r="L2237">
        <v>-8.8990899999999998E-2</v>
      </c>
      <c r="M2237">
        <v>2.5709599999999999E-2</v>
      </c>
      <c r="N2237">
        <v>0.19131889999999999</v>
      </c>
      <c r="O2237">
        <v>-0.2262517</v>
      </c>
      <c r="P2237">
        <v>-6.0642399999999999E-2</v>
      </c>
      <c r="Q2237">
        <v>5.4058099999999998E-2</v>
      </c>
      <c r="R2237">
        <v>0.16875860000000001</v>
      </c>
      <c r="S2237">
        <v>0.3343679</v>
      </c>
    </row>
    <row r="2238" spans="1:19">
      <c r="A2238" s="12" t="s">
        <v>24</v>
      </c>
      <c r="B2238" s="14">
        <v>19</v>
      </c>
      <c r="C2238" t="s">
        <v>55</v>
      </c>
      <c r="D2238" t="s">
        <v>57</v>
      </c>
      <c r="E2238" t="str">
        <f t="shared" si="34"/>
        <v>9/15/2012†*19Average Per Device50% Cycling</v>
      </c>
      <c r="F2238">
        <v>2.614055</v>
      </c>
      <c r="G2238">
        <v>2.6522559999999999</v>
      </c>
      <c r="H2238">
        <v>2.3809960000000001</v>
      </c>
      <c r="I2238">
        <v>85.635800000000003</v>
      </c>
      <c r="J2238">
        <v>-0.58411489999999999</v>
      </c>
      <c r="K2238">
        <v>-0.21644569999999999</v>
      </c>
      <c r="L2238">
        <v>3.8200900000000003E-2</v>
      </c>
      <c r="M2238">
        <v>0.29284739999999998</v>
      </c>
      <c r="N2238">
        <v>0.66051660000000001</v>
      </c>
      <c r="O2238">
        <v>-0.85537540000000001</v>
      </c>
      <c r="P2238">
        <v>-0.48770619999999998</v>
      </c>
      <c r="Q2238">
        <v>-0.23305960000000001</v>
      </c>
      <c r="R2238">
        <v>2.1586899999999999E-2</v>
      </c>
      <c r="S2238">
        <v>0.38925609999999999</v>
      </c>
    </row>
    <row r="2239" spans="1:19">
      <c r="A2239" s="12" t="s">
        <v>24</v>
      </c>
      <c r="B2239" s="14">
        <v>19</v>
      </c>
      <c r="C2239" t="s">
        <v>55</v>
      </c>
      <c r="D2239" t="s">
        <v>52</v>
      </c>
      <c r="E2239" t="str">
        <f t="shared" si="34"/>
        <v>9/15/2012†*19Average Per DeviceAll</v>
      </c>
      <c r="F2239">
        <v>2.2617050000000001</v>
      </c>
      <c r="G2239">
        <v>2.1892489999999998</v>
      </c>
      <c r="H2239">
        <v>2.278438</v>
      </c>
      <c r="I2239">
        <v>86.304159999999996</v>
      </c>
      <c r="J2239">
        <v>-0.39722659999999999</v>
      </c>
      <c r="K2239">
        <v>-0.20534949999999999</v>
      </c>
      <c r="L2239">
        <v>-7.2456000000000007E-2</v>
      </c>
      <c r="M2239">
        <v>6.0437499999999998E-2</v>
      </c>
      <c r="N2239">
        <v>0.2523146</v>
      </c>
      <c r="O2239">
        <v>-0.30803779999999997</v>
      </c>
      <c r="P2239">
        <v>-0.11616070000000001</v>
      </c>
      <c r="Q2239">
        <v>1.6732799999999999E-2</v>
      </c>
      <c r="R2239">
        <v>0.14962629999999999</v>
      </c>
      <c r="S2239">
        <v>0.34150330000000001</v>
      </c>
    </row>
    <row r="2240" spans="1:19">
      <c r="A2240" s="12" t="s">
        <v>24</v>
      </c>
      <c r="B2240" s="14">
        <v>19</v>
      </c>
      <c r="C2240" t="s">
        <v>54</v>
      </c>
      <c r="D2240" t="s">
        <v>58</v>
      </c>
      <c r="E2240" t="str">
        <f t="shared" si="34"/>
        <v>9/15/2012†*19Average Per Premise100% Cycling</v>
      </c>
      <c r="F2240">
        <v>2.516473</v>
      </c>
      <c r="G2240">
        <v>2.4150969999999998</v>
      </c>
      <c r="H2240">
        <v>2.5780539999999998</v>
      </c>
      <c r="I2240">
        <v>86.404039999999995</v>
      </c>
      <c r="J2240">
        <v>-0.38168489999999999</v>
      </c>
      <c r="K2240">
        <v>-0.21607560000000001</v>
      </c>
      <c r="L2240">
        <v>-0.1013751</v>
      </c>
      <c r="M2240">
        <v>1.3325399999999999E-2</v>
      </c>
      <c r="N2240">
        <v>0.1789347</v>
      </c>
      <c r="O2240">
        <v>-0.2187287</v>
      </c>
      <c r="P2240">
        <v>-5.3119399999999997E-2</v>
      </c>
      <c r="Q2240">
        <v>6.15811E-2</v>
      </c>
      <c r="R2240">
        <v>0.17628160000000001</v>
      </c>
      <c r="S2240">
        <v>0.3418909</v>
      </c>
    </row>
    <row r="2241" spans="1:19">
      <c r="A2241" s="12" t="s">
        <v>24</v>
      </c>
      <c r="B2241" s="14">
        <v>19</v>
      </c>
      <c r="C2241" t="s">
        <v>54</v>
      </c>
      <c r="D2241" t="s">
        <v>57</v>
      </c>
      <c r="E2241" t="str">
        <f t="shared" si="34"/>
        <v>9/15/2012†*19Average Per Premise50% Cycling</v>
      </c>
      <c r="F2241">
        <v>3.0414210000000002</v>
      </c>
      <c r="G2241">
        <v>3.0858669999999999</v>
      </c>
      <c r="H2241">
        <v>2.7702589999999998</v>
      </c>
      <c r="I2241">
        <v>85.635800000000003</v>
      </c>
      <c r="J2241">
        <v>-0.57786979999999999</v>
      </c>
      <c r="K2241">
        <v>-0.21020059999999999</v>
      </c>
      <c r="L2241">
        <v>4.4445999999999999E-2</v>
      </c>
      <c r="M2241">
        <v>0.29909259999999999</v>
      </c>
      <c r="N2241">
        <v>0.66676179999999996</v>
      </c>
      <c r="O2241">
        <v>-0.89347779999999999</v>
      </c>
      <c r="P2241">
        <v>-0.52580859999999996</v>
      </c>
      <c r="Q2241">
        <v>-0.27116200000000001</v>
      </c>
      <c r="R2241">
        <v>-1.6515499999999999E-2</v>
      </c>
      <c r="S2241">
        <v>0.35115370000000001</v>
      </c>
    </row>
    <row r="2242" spans="1:19">
      <c r="A2242" s="12" t="s">
        <v>24</v>
      </c>
      <c r="B2242" s="14">
        <v>19</v>
      </c>
      <c r="C2242" t="s">
        <v>54</v>
      </c>
      <c r="D2242" t="s">
        <v>52</v>
      </c>
      <c r="E2242" t="str">
        <f t="shared" si="34"/>
        <v>9/15/2012†*19Average Per PremiseAll</v>
      </c>
      <c r="F2242">
        <v>2.5847159999999998</v>
      </c>
      <c r="G2242">
        <v>2.502297</v>
      </c>
      <c r="H2242">
        <v>2.60304</v>
      </c>
      <c r="I2242">
        <v>86.304159999999996</v>
      </c>
      <c r="J2242">
        <v>-0.40718890000000002</v>
      </c>
      <c r="K2242">
        <v>-0.2153119</v>
      </c>
      <c r="L2242">
        <v>-8.2418400000000003E-2</v>
      </c>
      <c r="M2242">
        <v>5.0475100000000002E-2</v>
      </c>
      <c r="N2242">
        <v>0.24235219999999999</v>
      </c>
      <c r="O2242">
        <v>-0.3064461</v>
      </c>
      <c r="P2242">
        <v>-0.114569</v>
      </c>
      <c r="Q2242">
        <v>1.8324500000000001E-2</v>
      </c>
      <c r="R2242">
        <v>0.15121799999999999</v>
      </c>
      <c r="S2242">
        <v>0.34309509999999999</v>
      </c>
    </row>
    <row r="2243" spans="1:19">
      <c r="A2243" s="12" t="s">
        <v>24</v>
      </c>
      <c r="B2243" s="14">
        <v>19</v>
      </c>
      <c r="C2243" t="s">
        <v>56</v>
      </c>
      <c r="D2243" t="s">
        <v>58</v>
      </c>
      <c r="E2243" t="str">
        <f t="shared" ref="E2243:E2306" si="35">CONCATENATE(A2243,B2243,C2243,D2243)</f>
        <v>9/15/2012†*19Average Per Ton100% Cycling</v>
      </c>
      <c r="F2243">
        <v>0.61492239999999998</v>
      </c>
      <c r="G2243">
        <v>0.59015050000000002</v>
      </c>
      <c r="H2243">
        <v>0.62997029999999998</v>
      </c>
      <c r="I2243">
        <v>86.404039999999995</v>
      </c>
      <c r="J2243">
        <v>-0.30508170000000001</v>
      </c>
      <c r="K2243">
        <v>-0.1394724</v>
      </c>
      <c r="L2243">
        <v>-2.4771899999999999E-2</v>
      </c>
      <c r="M2243">
        <v>8.9928599999999997E-2</v>
      </c>
      <c r="N2243">
        <v>0.25553789999999998</v>
      </c>
      <c r="O2243">
        <v>-0.26526189999999999</v>
      </c>
      <c r="P2243">
        <v>-9.9652599999999994E-2</v>
      </c>
      <c r="Q2243">
        <v>1.5047899999999999E-2</v>
      </c>
      <c r="R2243">
        <v>0.12974840000000001</v>
      </c>
      <c r="S2243">
        <v>0.2953577</v>
      </c>
    </row>
    <row r="2244" spans="1:19">
      <c r="A2244" s="12" t="s">
        <v>24</v>
      </c>
      <c r="B2244" s="14">
        <v>19</v>
      </c>
      <c r="C2244" t="s">
        <v>56</v>
      </c>
      <c r="D2244" t="s">
        <v>57</v>
      </c>
      <c r="E2244" t="str">
        <f t="shared" si="35"/>
        <v>9/15/2012†*19Average Per Ton50% Cycling</v>
      </c>
      <c r="F2244">
        <v>0.76152379999999997</v>
      </c>
      <c r="G2244">
        <v>0.77265240000000002</v>
      </c>
      <c r="H2244">
        <v>0.6936291</v>
      </c>
      <c r="I2244">
        <v>85.635800000000003</v>
      </c>
      <c r="J2244">
        <v>-0.61118720000000004</v>
      </c>
      <c r="K2244">
        <v>-0.24351800000000001</v>
      </c>
      <c r="L2244">
        <v>1.11285E-2</v>
      </c>
      <c r="M2244">
        <v>0.26577509999999999</v>
      </c>
      <c r="N2244">
        <v>0.63344429999999996</v>
      </c>
      <c r="O2244">
        <v>-0.69021049999999995</v>
      </c>
      <c r="P2244">
        <v>-0.32254129999999998</v>
      </c>
      <c r="Q2244">
        <v>-6.7894700000000002E-2</v>
      </c>
      <c r="R2244">
        <v>0.1867519</v>
      </c>
      <c r="S2244">
        <v>0.5544211</v>
      </c>
    </row>
    <row r="2245" spans="1:19">
      <c r="A2245" s="12" t="s">
        <v>24</v>
      </c>
      <c r="B2245" s="14">
        <v>19</v>
      </c>
      <c r="C2245" t="s">
        <v>56</v>
      </c>
      <c r="D2245" t="s">
        <v>52</v>
      </c>
      <c r="E2245" t="str">
        <f t="shared" si="35"/>
        <v>9/15/2012†*19Average Per TonAll</v>
      </c>
      <c r="F2245">
        <v>0.63398060000000001</v>
      </c>
      <c r="G2245">
        <v>0.61387570000000002</v>
      </c>
      <c r="H2245">
        <v>0.63824599999999998</v>
      </c>
      <c r="I2245">
        <v>86.304159999999996</v>
      </c>
      <c r="J2245">
        <v>-0.3448754</v>
      </c>
      <c r="K2245">
        <v>-0.15299840000000001</v>
      </c>
      <c r="L2245">
        <v>-2.0104899999999998E-2</v>
      </c>
      <c r="M2245">
        <v>0.1127886</v>
      </c>
      <c r="N2245">
        <v>0.30466569999999998</v>
      </c>
      <c r="O2245">
        <v>-0.32050519999999999</v>
      </c>
      <c r="P2245">
        <v>-0.1286281</v>
      </c>
      <c r="Q2245">
        <v>4.2653999999999999E-3</v>
      </c>
      <c r="R2245">
        <v>0.1371589</v>
      </c>
      <c r="S2245">
        <v>0.32903589999999999</v>
      </c>
    </row>
    <row r="2246" spans="1:19">
      <c r="A2246" s="12" t="s">
        <v>24</v>
      </c>
      <c r="B2246" s="14">
        <v>20</v>
      </c>
      <c r="C2246" t="s">
        <v>63</v>
      </c>
      <c r="D2246" t="s">
        <v>58</v>
      </c>
      <c r="E2246" t="str">
        <f t="shared" si="35"/>
        <v>9/15/2012†*20Aggregate100% Cycling</v>
      </c>
      <c r="F2246">
        <v>16.841419999999999</v>
      </c>
      <c r="G2246">
        <v>12.55223</v>
      </c>
      <c r="H2246">
        <v>13.39917</v>
      </c>
      <c r="I2246">
        <v>80.327529999999996</v>
      </c>
      <c r="J2246">
        <v>-5.9937019999999999</v>
      </c>
      <c r="K2246">
        <v>-4.9866640000000002</v>
      </c>
      <c r="L2246">
        <v>-4.289193</v>
      </c>
      <c r="M2246">
        <v>-3.5917210000000002</v>
      </c>
      <c r="N2246">
        <v>-2.5846830000000001</v>
      </c>
      <c r="O2246">
        <v>-5.1467530000000004</v>
      </c>
      <c r="P2246">
        <v>-4.1397149999999998</v>
      </c>
      <c r="Q2246">
        <v>-3.4422440000000001</v>
      </c>
      <c r="R2246">
        <v>-2.7447720000000002</v>
      </c>
      <c r="S2246">
        <v>-1.737735</v>
      </c>
    </row>
    <row r="2247" spans="1:19">
      <c r="A2247" s="12" t="s">
        <v>24</v>
      </c>
      <c r="B2247" s="14">
        <v>20</v>
      </c>
      <c r="C2247" t="s">
        <v>63</v>
      </c>
      <c r="D2247" t="s">
        <v>57</v>
      </c>
      <c r="E2247" t="str">
        <f t="shared" si="35"/>
        <v>9/15/2012†*20Aggregate50% Cycling</v>
      </c>
      <c r="F2247">
        <v>2.187093</v>
      </c>
      <c r="G2247">
        <v>2.465246</v>
      </c>
      <c r="H2247">
        <v>2.2131120000000002</v>
      </c>
      <c r="I2247">
        <v>79.313050000000004</v>
      </c>
      <c r="J2247">
        <v>-0.22762289999999999</v>
      </c>
      <c r="K2247">
        <v>7.1193400000000004E-2</v>
      </c>
      <c r="L2247">
        <v>0.27815279999999998</v>
      </c>
      <c r="M2247">
        <v>0.48511209999999999</v>
      </c>
      <c r="N2247">
        <v>0.78392839999999997</v>
      </c>
      <c r="O2247">
        <v>-0.47975659999999998</v>
      </c>
      <c r="P2247">
        <v>-0.1809403</v>
      </c>
      <c r="Q2247">
        <v>2.60191E-2</v>
      </c>
      <c r="R2247">
        <v>0.2329784</v>
      </c>
      <c r="S2247">
        <v>0.53179469999999995</v>
      </c>
    </row>
    <row r="2248" spans="1:19">
      <c r="A2248" s="12" t="s">
        <v>24</v>
      </c>
      <c r="B2248" s="14">
        <v>20</v>
      </c>
      <c r="C2248" t="s">
        <v>63</v>
      </c>
      <c r="D2248" t="s">
        <v>52</v>
      </c>
      <c r="E2248" t="str">
        <f t="shared" si="35"/>
        <v>9/15/2012†*20AggregateAll</v>
      </c>
      <c r="F2248">
        <v>19.039269999999998</v>
      </c>
      <c r="G2248">
        <v>15.00347</v>
      </c>
      <c r="H2248">
        <v>15.608370000000001</v>
      </c>
      <c r="I2248">
        <v>80.195650000000001</v>
      </c>
      <c r="J2248">
        <v>-6.2396799999999999</v>
      </c>
      <c r="K2248">
        <v>-4.9376139999999999</v>
      </c>
      <c r="L2248">
        <v>-4.0358070000000001</v>
      </c>
      <c r="M2248">
        <v>-3.1339999999999999</v>
      </c>
      <c r="N2248">
        <v>-1.831934</v>
      </c>
      <c r="O2248">
        <v>-5.634773</v>
      </c>
      <c r="P2248">
        <v>-4.3327070000000001</v>
      </c>
      <c r="Q2248">
        <v>-3.4308999999999998</v>
      </c>
      <c r="R2248">
        <v>-2.529093</v>
      </c>
      <c r="S2248">
        <v>-1.2270270000000001</v>
      </c>
    </row>
    <row r="2249" spans="1:19">
      <c r="A2249" s="12" t="s">
        <v>24</v>
      </c>
      <c r="B2249" s="14">
        <v>20</v>
      </c>
      <c r="C2249" t="s">
        <v>55</v>
      </c>
      <c r="D2249" t="s">
        <v>58</v>
      </c>
      <c r="E2249" t="str">
        <f t="shared" si="35"/>
        <v>9/15/2012†*20Average Per Device100% Cycling</v>
      </c>
      <c r="F2249">
        <v>2.6739069999999998</v>
      </c>
      <c r="G2249">
        <v>1.9929129999999999</v>
      </c>
      <c r="H2249">
        <v>2.127383</v>
      </c>
      <c r="I2249">
        <v>80.327529999999996</v>
      </c>
      <c r="J2249">
        <v>-0.98927920000000003</v>
      </c>
      <c r="K2249">
        <v>-0.80714169999999996</v>
      </c>
      <c r="L2249">
        <v>-0.68099390000000004</v>
      </c>
      <c r="M2249">
        <v>-0.55484610000000001</v>
      </c>
      <c r="N2249">
        <v>-0.3727087</v>
      </c>
      <c r="O2249">
        <v>-0.85480929999999999</v>
      </c>
      <c r="P2249">
        <v>-0.67267189999999999</v>
      </c>
      <c r="Q2249">
        <v>-0.54652400000000001</v>
      </c>
      <c r="R2249">
        <v>-0.42037619999999998</v>
      </c>
      <c r="S2249">
        <v>-0.2382388</v>
      </c>
    </row>
    <row r="2250" spans="1:19">
      <c r="A2250" s="12" t="s">
        <v>24</v>
      </c>
      <c r="B2250" s="14">
        <v>20</v>
      </c>
      <c r="C2250" t="s">
        <v>55</v>
      </c>
      <c r="D2250" t="s">
        <v>57</v>
      </c>
      <c r="E2250" t="str">
        <f t="shared" si="35"/>
        <v>9/15/2012†*20Average Per Device50% Cycling</v>
      </c>
      <c r="F2250">
        <v>2.2063069999999998</v>
      </c>
      <c r="G2250">
        <v>2.4869029999999999</v>
      </c>
      <c r="H2250">
        <v>2.2325550000000001</v>
      </c>
      <c r="I2250">
        <v>79.313050000000004</v>
      </c>
      <c r="J2250">
        <v>-0.31303690000000001</v>
      </c>
      <c r="K2250">
        <v>3.7686499999999998E-2</v>
      </c>
      <c r="L2250">
        <v>0.28059650000000003</v>
      </c>
      <c r="M2250">
        <v>0.52350649999999999</v>
      </c>
      <c r="N2250">
        <v>0.8742299</v>
      </c>
      <c r="O2250">
        <v>-0.56738569999999999</v>
      </c>
      <c r="P2250">
        <v>-0.2166623</v>
      </c>
      <c r="Q2250">
        <v>2.6247699999999999E-2</v>
      </c>
      <c r="R2250">
        <v>0.2691577</v>
      </c>
      <c r="S2250">
        <v>0.61988120000000002</v>
      </c>
    </row>
    <row r="2251" spans="1:19">
      <c r="A2251" s="12" t="s">
        <v>24</v>
      </c>
      <c r="B2251" s="14">
        <v>20</v>
      </c>
      <c r="C2251" t="s">
        <v>55</v>
      </c>
      <c r="D2251" t="s">
        <v>52</v>
      </c>
      <c r="E2251" t="str">
        <f t="shared" si="35"/>
        <v>9/15/2012†*20Average Per DeviceAll</v>
      </c>
      <c r="F2251">
        <v>2.6131190000000002</v>
      </c>
      <c r="G2251">
        <v>2.0571320000000002</v>
      </c>
      <c r="H2251">
        <v>2.1410559999999998</v>
      </c>
      <c r="I2251">
        <v>80.195650000000001</v>
      </c>
      <c r="J2251">
        <v>-0.90136760000000005</v>
      </c>
      <c r="K2251">
        <v>-0.69731399999999999</v>
      </c>
      <c r="L2251">
        <v>-0.55598709999999996</v>
      </c>
      <c r="M2251">
        <v>-0.41466029999999998</v>
      </c>
      <c r="N2251">
        <v>-0.2106066</v>
      </c>
      <c r="O2251">
        <v>-0.81744419999999995</v>
      </c>
      <c r="P2251">
        <v>-0.61339060000000001</v>
      </c>
      <c r="Q2251">
        <v>-0.47206369999999997</v>
      </c>
      <c r="R2251">
        <v>-0.3307368</v>
      </c>
      <c r="S2251">
        <v>-0.1266832</v>
      </c>
    </row>
    <row r="2252" spans="1:19">
      <c r="A2252" s="12" t="s">
        <v>24</v>
      </c>
      <c r="B2252" s="14">
        <v>20</v>
      </c>
      <c r="C2252" t="s">
        <v>54</v>
      </c>
      <c r="D2252" t="s">
        <v>58</v>
      </c>
      <c r="E2252" t="str">
        <f t="shared" si="35"/>
        <v>9/15/2012†*20Average Per Premise100% Cycling</v>
      </c>
      <c r="F2252">
        <v>3.0460150000000001</v>
      </c>
      <c r="G2252">
        <v>2.2702520000000002</v>
      </c>
      <c r="H2252">
        <v>2.423435</v>
      </c>
      <c r="I2252">
        <v>80.327529999999996</v>
      </c>
      <c r="J2252">
        <v>-1.0840479999999999</v>
      </c>
      <c r="K2252">
        <v>-0.90191060000000001</v>
      </c>
      <c r="L2252">
        <v>-0.77576279999999997</v>
      </c>
      <c r="M2252">
        <v>-0.64961500000000005</v>
      </c>
      <c r="N2252">
        <v>-0.46747759999999999</v>
      </c>
      <c r="O2252">
        <v>-0.93086500000000005</v>
      </c>
      <c r="P2252">
        <v>-0.74872760000000005</v>
      </c>
      <c r="Q2252">
        <v>-0.62257980000000002</v>
      </c>
      <c r="R2252">
        <v>-0.49643199999999998</v>
      </c>
      <c r="S2252">
        <v>-0.31429459999999998</v>
      </c>
    </row>
    <row r="2253" spans="1:19">
      <c r="A2253" s="12" t="s">
        <v>24</v>
      </c>
      <c r="B2253" s="14">
        <v>20</v>
      </c>
      <c r="C2253" t="s">
        <v>54</v>
      </c>
      <c r="D2253" t="s">
        <v>57</v>
      </c>
      <c r="E2253" t="str">
        <f t="shared" si="35"/>
        <v>9/15/2012†*20Average Per Premise50% Cycling</v>
      </c>
      <c r="F2253">
        <v>2.5670099999999998</v>
      </c>
      <c r="G2253">
        <v>2.893481</v>
      </c>
      <c r="H2253">
        <v>2.5975489999999999</v>
      </c>
      <c r="I2253">
        <v>79.313050000000004</v>
      </c>
      <c r="J2253">
        <v>-0.26716309999999999</v>
      </c>
      <c r="K2253">
        <v>8.3560400000000007E-2</v>
      </c>
      <c r="L2253">
        <v>0.32647039999999999</v>
      </c>
      <c r="M2253">
        <v>0.56938029999999995</v>
      </c>
      <c r="N2253">
        <v>0.92010380000000003</v>
      </c>
      <c r="O2253">
        <v>-0.5630946</v>
      </c>
      <c r="P2253">
        <v>-0.21237120000000001</v>
      </c>
      <c r="Q2253">
        <v>3.0538800000000001E-2</v>
      </c>
      <c r="R2253">
        <v>0.27344879999999999</v>
      </c>
      <c r="S2253">
        <v>0.62417219999999995</v>
      </c>
    </row>
    <row r="2254" spans="1:19">
      <c r="A2254" s="12" t="s">
        <v>24</v>
      </c>
      <c r="B2254" s="14">
        <v>20</v>
      </c>
      <c r="C2254" t="s">
        <v>54</v>
      </c>
      <c r="D2254" t="s">
        <v>52</v>
      </c>
      <c r="E2254" t="str">
        <f t="shared" si="35"/>
        <v>9/15/2012†*20Average Per PremiseAll</v>
      </c>
      <c r="F2254">
        <v>2.9837449999999999</v>
      </c>
      <c r="G2254">
        <v>2.3512719999999998</v>
      </c>
      <c r="H2254">
        <v>2.4460700000000002</v>
      </c>
      <c r="I2254">
        <v>80.195650000000001</v>
      </c>
      <c r="J2254">
        <v>-0.97785299999999997</v>
      </c>
      <c r="K2254">
        <v>-0.77379940000000003</v>
      </c>
      <c r="L2254">
        <v>-0.63247249999999999</v>
      </c>
      <c r="M2254">
        <v>-0.49114560000000002</v>
      </c>
      <c r="N2254">
        <v>-0.28709200000000001</v>
      </c>
      <c r="O2254">
        <v>-0.88305489999999998</v>
      </c>
      <c r="P2254">
        <v>-0.67900130000000003</v>
      </c>
      <c r="Q2254">
        <v>-0.5376744</v>
      </c>
      <c r="R2254">
        <v>-0.39634750000000002</v>
      </c>
      <c r="S2254">
        <v>-0.19229389999999999</v>
      </c>
    </row>
    <row r="2255" spans="1:19">
      <c r="A2255" s="12" t="s">
        <v>24</v>
      </c>
      <c r="B2255" s="14">
        <v>20</v>
      </c>
      <c r="C2255" t="s">
        <v>56</v>
      </c>
      <c r="D2255" t="s">
        <v>58</v>
      </c>
      <c r="E2255" t="str">
        <f t="shared" si="35"/>
        <v>9/15/2012†*20Average Per Ton100% Cycling</v>
      </c>
      <c r="F2255">
        <v>0.74432089999999995</v>
      </c>
      <c r="G2255">
        <v>0.55475629999999998</v>
      </c>
      <c r="H2255">
        <v>0.59218789999999999</v>
      </c>
      <c r="I2255">
        <v>80.327529999999996</v>
      </c>
      <c r="J2255">
        <v>-0.49784980000000001</v>
      </c>
      <c r="K2255">
        <v>-0.3157124</v>
      </c>
      <c r="L2255">
        <v>-0.1895645</v>
      </c>
      <c r="M2255">
        <v>-6.3416700000000006E-2</v>
      </c>
      <c r="N2255">
        <v>0.1187207</v>
      </c>
      <c r="O2255">
        <v>-0.4604182</v>
      </c>
      <c r="P2255">
        <v>-0.27828079999999999</v>
      </c>
      <c r="Q2255">
        <v>-0.15213289999999999</v>
      </c>
      <c r="R2255">
        <v>-2.5985100000000001E-2</v>
      </c>
      <c r="S2255">
        <v>0.15615229999999999</v>
      </c>
    </row>
    <row r="2256" spans="1:19">
      <c r="A2256" s="12" t="s">
        <v>24</v>
      </c>
      <c r="B2256" s="14">
        <v>20</v>
      </c>
      <c r="C2256" t="s">
        <v>56</v>
      </c>
      <c r="D2256" t="s">
        <v>57</v>
      </c>
      <c r="E2256" t="str">
        <f t="shared" si="35"/>
        <v>9/15/2012†*20Average Per Ton50% Cycling</v>
      </c>
      <c r="F2256">
        <v>0.6427389</v>
      </c>
      <c r="G2256">
        <v>0.72448199999999996</v>
      </c>
      <c r="H2256">
        <v>0.6503854</v>
      </c>
      <c r="I2256">
        <v>79.313050000000004</v>
      </c>
      <c r="J2256">
        <v>-0.51189039999999997</v>
      </c>
      <c r="K2256">
        <v>-0.1611669</v>
      </c>
      <c r="L2256">
        <v>8.1743099999999999E-2</v>
      </c>
      <c r="M2256">
        <v>0.32465309999999997</v>
      </c>
      <c r="N2256">
        <v>0.67537650000000005</v>
      </c>
      <c r="O2256">
        <v>-0.58598700000000004</v>
      </c>
      <c r="P2256">
        <v>-0.23526359999999999</v>
      </c>
      <c r="Q2256">
        <v>7.6464000000000002E-3</v>
      </c>
      <c r="R2256">
        <v>0.25055640000000001</v>
      </c>
      <c r="S2256">
        <v>0.60127989999999998</v>
      </c>
    </row>
    <row r="2257" spans="1:19">
      <c r="A2257" s="12" t="s">
        <v>24</v>
      </c>
      <c r="B2257" s="14">
        <v>20</v>
      </c>
      <c r="C2257" t="s">
        <v>56</v>
      </c>
      <c r="D2257" t="s">
        <v>52</v>
      </c>
      <c r="E2257" t="str">
        <f t="shared" si="35"/>
        <v>9/15/2012†*20Average Per TonAll</v>
      </c>
      <c r="F2257">
        <v>0.73111519999999997</v>
      </c>
      <c r="G2257">
        <v>0.57682069999999996</v>
      </c>
      <c r="H2257">
        <v>0.5997536</v>
      </c>
      <c r="I2257">
        <v>80.195650000000001</v>
      </c>
      <c r="J2257">
        <v>-0.49967499999999998</v>
      </c>
      <c r="K2257">
        <v>-0.29562149999999998</v>
      </c>
      <c r="L2257">
        <v>-0.1542945</v>
      </c>
      <c r="M2257">
        <v>-1.2967599999999999E-2</v>
      </c>
      <c r="N2257">
        <v>0.19108600000000001</v>
      </c>
      <c r="O2257">
        <v>-0.4767421</v>
      </c>
      <c r="P2257">
        <v>-0.2726885</v>
      </c>
      <c r="Q2257">
        <v>-0.1313616</v>
      </c>
      <c r="R2257">
        <v>9.9652999999999999E-3</v>
      </c>
      <c r="S2257">
        <v>0.21401890000000001</v>
      </c>
    </row>
    <row r="2258" spans="1:19">
      <c r="A2258" s="12" t="s">
        <v>24</v>
      </c>
      <c r="B2258" s="14">
        <v>21</v>
      </c>
      <c r="C2258" t="s">
        <v>63</v>
      </c>
      <c r="D2258" t="s">
        <v>58</v>
      </c>
      <c r="E2258" t="str">
        <f t="shared" si="35"/>
        <v>9/15/2012†*21Aggregate100% Cycling</v>
      </c>
      <c r="F2258">
        <v>15.829549999999999</v>
      </c>
      <c r="G2258">
        <v>11.715210000000001</v>
      </c>
      <c r="H2258">
        <v>12.50568</v>
      </c>
      <c r="I2258">
        <v>77.852940000000004</v>
      </c>
      <c r="J2258">
        <v>-5.7636950000000002</v>
      </c>
      <c r="K2258">
        <v>-4.7892460000000003</v>
      </c>
      <c r="L2258" s="1">
        <v>-4.1143460000000003</v>
      </c>
      <c r="M2258" s="1">
        <v>-3.4394450000000001</v>
      </c>
      <c r="N2258">
        <v>-2.4649969999999999</v>
      </c>
      <c r="O2258">
        <v>-4.9732219999999998</v>
      </c>
      <c r="P2258">
        <v>-3.9987740000000001</v>
      </c>
      <c r="Q2258">
        <v>-3.3238729999999999</v>
      </c>
      <c r="R2258">
        <v>-2.6489729999999998</v>
      </c>
      <c r="S2258">
        <v>-1.6745239999999999</v>
      </c>
    </row>
    <row r="2259" spans="1:19">
      <c r="A2259" s="12" t="s">
        <v>24</v>
      </c>
      <c r="B2259" s="14">
        <v>21</v>
      </c>
      <c r="C2259" t="s">
        <v>63</v>
      </c>
      <c r="D2259" t="s">
        <v>57</v>
      </c>
      <c r="E2259" t="str">
        <f t="shared" si="35"/>
        <v>9/15/2012†*21Aggregate50% Cycling</v>
      </c>
      <c r="F2259">
        <v>1.7701210000000001</v>
      </c>
      <c r="G2259">
        <v>2.1733929999999999</v>
      </c>
      <c r="H2259">
        <v>1.9511080000000001</v>
      </c>
      <c r="I2259">
        <v>77.560320000000004</v>
      </c>
      <c r="J2259">
        <v>-3.0509100000000001E-2</v>
      </c>
      <c r="K2259">
        <v>0.2257719</v>
      </c>
      <c r="L2259" s="1">
        <v>0.4032713</v>
      </c>
      <c r="M2259" s="1">
        <v>0.58077069999999997</v>
      </c>
      <c r="N2259">
        <v>0.83705169999999995</v>
      </c>
      <c r="O2259">
        <v>-0.2527935</v>
      </c>
      <c r="P2259">
        <v>3.4875000000000001E-3</v>
      </c>
      <c r="Q2259">
        <v>0.18098690000000001</v>
      </c>
      <c r="R2259">
        <v>0.35848629999999998</v>
      </c>
      <c r="S2259">
        <v>0.61476730000000002</v>
      </c>
    </row>
    <row r="2260" spans="1:19">
      <c r="A2260" s="12" t="s">
        <v>24</v>
      </c>
      <c r="B2260" s="14">
        <v>21</v>
      </c>
      <c r="C2260" t="s">
        <v>63</v>
      </c>
      <c r="D2260" t="s">
        <v>52</v>
      </c>
      <c r="E2260" t="str">
        <f t="shared" si="35"/>
        <v>9/15/2012†*21AggregateAll</v>
      </c>
      <c r="F2260">
        <v>17.617319999999999</v>
      </c>
      <c r="G2260">
        <v>13.87889</v>
      </c>
      <c r="H2260">
        <v>14.456160000000001</v>
      </c>
      <c r="I2260">
        <v>77.814899999999994</v>
      </c>
      <c r="J2260">
        <v>-5.8168230000000003</v>
      </c>
      <c r="K2260">
        <v>-4.5888920000000004</v>
      </c>
      <c r="L2260" s="1">
        <v>-3.7384309999999998</v>
      </c>
      <c r="M2260" s="1">
        <v>-2.887969</v>
      </c>
      <c r="N2260">
        <v>-1.660039</v>
      </c>
      <c r="O2260">
        <v>-5.23956</v>
      </c>
      <c r="P2260">
        <v>-4.0116290000000001</v>
      </c>
      <c r="Q2260">
        <v>-3.161168</v>
      </c>
      <c r="R2260">
        <v>-2.3107069999999998</v>
      </c>
      <c r="S2260">
        <v>-1.082776</v>
      </c>
    </row>
    <row r="2261" spans="1:19">
      <c r="A2261" s="12" t="s">
        <v>24</v>
      </c>
      <c r="B2261" s="14">
        <v>21</v>
      </c>
      <c r="C2261" t="s">
        <v>55</v>
      </c>
      <c r="D2261" t="s">
        <v>58</v>
      </c>
      <c r="E2261" t="str">
        <f t="shared" si="35"/>
        <v>9/15/2012†*21Average Per Device100% Cycling</v>
      </c>
      <c r="F2261">
        <v>2.5132539999999999</v>
      </c>
      <c r="G2261">
        <v>1.86002</v>
      </c>
      <c r="H2261">
        <v>1.9855229999999999</v>
      </c>
      <c r="I2261">
        <v>77.852940000000004</v>
      </c>
      <c r="J2261">
        <v>-0.95154229999999995</v>
      </c>
      <c r="K2261">
        <v>-0.77529910000000002</v>
      </c>
      <c r="L2261" s="1">
        <v>-0.65323350000000002</v>
      </c>
      <c r="M2261" s="1">
        <v>-0.53116799999999997</v>
      </c>
      <c r="N2261">
        <v>-0.35492479999999998</v>
      </c>
      <c r="O2261">
        <v>-0.82603919999999997</v>
      </c>
      <c r="P2261">
        <v>-0.64979600000000004</v>
      </c>
      <c r="Q2261">
        <v>-0.52773049999999999</v>
      </c>
      <c r="R2261">
        <v>-0.405665</v>
      </c>
      <c r="S2261">
        <v>-0.22942170000000001</v>
      </c>
    </row>
    <row r="2262" spans="1:19">
      <c r="A2262" s="12" t="s">
        <v>24</v>
      </c>
      <c r="B2262" s="14">
        <v>21</v>
      </c>
      <c r="C2262" t="s">
        <v>55</v>
      </c>
      <c r="D2262" t="s">
        <v>57</v>
      </c>
      <c r="E2262" t="str">
        <f t="shared" si="35"/>
        <v>9/15/2012†*21Average Per Device50% Cycling</v>
      </c>
      <c r="F2262">
        <v>1.7856719999999999</v>
      </c>
      <c r="G2262">
        <v>2.1924860000000002</v>
      </c>
      <c r="H2262">
        <v>1.9682489999999999</v>
      </c>
      <c r="I2262">
        <v>77.560320000000004</v>
      </c>
      <c r="J2262">
        <v>-0.1023178</v>
      </c>
      <c r="K2262">
        <v>0.1984814</v>
      </c>
      <c r="L2262" s="1">
        <v>0.40681410000000001</v>
      </c>
      <c r="M2262" s="1">
        <v>0.61514679999999999</v>
      </c>
      <c r="N2262">
        <v>0.91594600000000004</v>
      </c>
      <c r="O2262">
        <v>-0.32655499999999998</v>
      </c>
      <c r="P2262">
        <v>-2.5755799999999999E-2</v>
      </c>
      <c r="Q2262">
        <v>0.18257689999999999</v>
      </c>
      <c r="R2262">
        <v>0.39090960000000002</v>
      </c>
      <c r="S2262">
        <v>0.69170880000000001</v>
      </c>
    </row>
    <row r="2263" spans="1:19">
      <c r="A2263" s="12" t="s">
        <v>24</v>
      </c>
      <c r="B2263" s="14">
        <v>21</v>
      </c>
      <c r="C2263" t="s">
        <v>55</v>
      </c>
      <c r="D2263" t="s">
        <v>52</v>
      </c>
      <c r="E2263" t="str">
        <f t="shared" si="35"/>
        <v>9/15/2012†*21Average Per DeviceAll</v>
      </c>
      <c r="F2263">
        <v>2.4186679999999998</v>
      </c>
      <c r="G2263">
        <v>1.903241</v>
      </c>
      <c r="H2263">
        <v>1.9832780000000001</v>
      </c>
      <c r="I2263">
        <v>77.814899999999994</v>
      </c>
      <c r="J2263">
        <v>-0.84114310000000003</v>
      </c>
      <c r="K2263">
        <v>-0.64870760000000005</v>
      </c>
      <c r="L2263" s="1">
        <v>-0.51542730000000003</v>
      </c>
      <c r="M2263" s="1">
        <v>-0.38214710000000002</v>
      </c>
      <c r="N2263">
        <v>-0.18971160000000001</v>
      </c>
      <c r="O2263">
        <v>-0.76110619999999995</v>
      </c>
      <c r="P2263">
        <v>-0.56867080000000003</v>
      </c>
      <c r="Q2263">
        <v>-0.43539050000000001</v>
      </c>
      <c r="R2263">
        <v>-0.3021103</v>
      </c>
      <c r="S2263">
        <v>-0.1096748</v>
      </c>
    </row>
    <row r="2264" spans="1:19">
      <c r="A2264" s="12" t="s">
        <v>24</v>
      </c>
      <c r="B2264" s="14">
        <v>21</v>
      </c>
      <c r="C2264" t="s">
        <v>54</v>
      </c>
      <c r="D2264" t="s">
        <v>58</v>
      </c>
      <c r="E2264" t="str">
        <f t="shared" si="35"/>
        <v>9/15/2012†*21Average Per Premise100% Cycling</v>
      </c>
      <c r="F2264">
        <v>2.8630049999999998</v>
      </c>
      <c r="G2264">
        <v>2.1188660000000001</v>
      </c>
      <c r="H2264">
        <v>2.2618339999999999</v>
      </c>
      <c r="I2264">
        <v>77.852940000000004</v>
      </c>
      <c r="J2264">
        <v>-1.042448</v>
      </c>
      <c r="K2264">
        <v>-0.86620470000000005</v>
      </c>
      <c r="L2264" s="1">
        <v>-0.7441392</v>
      </c>
      <c r="M2264" s="1">
        <v>-0.62207369999999995</v>
      </c>
      <c r="N2264">
        <v>-0.44583050000000002</v>
      </c>
      <c r="O2264">
        <v>-0.89947949999999999</v>
      </c>
      <c r="P2264">
        <v>-0.72323630000000005</v>
      </c>
      <c r="Q2264">
        <v>-0.60117080000000001</v>
      </c>
      <c r="R2264">
        <v>-0.47910530000000001</v>
      </c>
      <c r="S2264">
        <v>-0.30286200000000002</v>
      </c>
    </row>
    <row r="2265" spans="1:19">
      <c r="A2265" s="12" t="s">
        <v>24</v>
      </c>
      <c r="B2265" s="14">
        <v>21</v>
      </c>
      <c r="C2265" t="s">
        <v>54</v>
      </c>
      <c r="D2265" t="s">
        <v>57</v>
      </c>
      <c r="E2265" t="str">
        <f t="shared" si="35"/>
        <v>9/15/2012†*21Average Per Premise50% Cycling</v>
      </c>
      <c r="F2265">
        <v>2.077607</v>
      </c>
      <c r="G2265">
        <v>2.5509300000000001</v>
      </c>
      <c r="H2265">
        <v>2.2900330000000002</v>
      </c>
      <c r="I2265">
        <v>77.560320000000004</v>
      </c>
      <c r="J2265">
        <v>-3.5808800000000002E-2</v>
      </c>
      <c r="K2265">
        <v>0.26499040000000001</v>
      </c>
      <c r="L2265" s="1">
        <v>0.4733231</v>
      </c>
      <c r="M2265" s="1">
        <v>0.68165580000000003</v>
      </c>
      <c r="N2265">
        <v>0.98245499999999997</v>
      </c>
      <c r="O2265">
        <v>-0.29670600000000003</v>
      </c>
      <c r="P2265">
        <v>4.0933000000000002E-3</v>
      </c>
      <c r="Q2265">
        <v>0.2124259</v>
      </c>
      <c r="R2265">
        <v>0.42075859999999998</v>
      </c>
      <c r="S2265">
        <v>0.72155789999999997</v>
      </c>
    </row>
    <row r="2266" spans="1:19">
      <c r="A2266" s="12" t="s">
        <v>24</v>
      </c>
      <c r="B2266" s="14">
        <v>21</v>
      </c>
      <c r="C2266" t="s">
        <v>54</v>
      </c>
      <c r="D2266" t="s">
        <v>52</v>
      </c>
      <c r="E2266" t="str">
        <f t="shared" si="35"/>
        <v>9/15/2012†*21Average Per PremiseAll</v>
      </c>
      <c r="F2266">
        <v>2.7609029999999999</v>
      </c>
      <c r="G2266">
        <v>2.1750340000000001</v>
      </c>
      <c r="H2266">
        <v>2.2654999999999998</v>
      </c>
      <c r="I2266">
        <v>77.814899999999994</v>
      </c>
      <c r="J2266">
        <v>-0.91158479999999997</v>
      </c>
      <c r="K2266">
        <v>-0.71914929999999999</v>
      </c>
      <c r="L2266" s="1">
        <v>-0.58586910000000003</v>
      </c>
      <c r="M2266" s="1">
        <v>-0.45258880000000001</v>
      </c>
      <c r="N2266">
        <v>-0.26015339999999998</v>
      </c>
      <c r="O2266">
        <v>-0.82111900000000004</v>
      </c>
      <c r="P2266">
        <v>-0.62868349999999995</v>
      </c>
      <c r="Q2266">
        <v>-0.49540319999999999</v>
      </c>
      <c r="R2266">
        <v>-0.36212290000000003</v>
      </c>
      <c r="S2266">
        <v>-0.16968749999999999</v>
      </c>
    </row>
    <row r="2267" spans="1:19">
      <c r="A2267" s="12" t="s">
        <v>24</v>
      </c>
      <c r="B2267" s="14">
        <v>21</v>
      </c>
      <c r="C2267" t="s">
        <v>56</v>
      </c>
      <c r="D2267" t="s">
        <v>58</v>
      </c>
      <c r="E2267" t="str">
        <f t="shared" si="35"/>
        <v>9/15/2012†*21Average Per Ton100% Cycling</v>
      </c>
      <c r="F2267">
        <v>0.69960060000000002</v>
      </c>
      <c r="G2267">
        <v>0.51776370000000005</v>
      </c>
      <c r="H2267">
        <v>0.5526993</v>
      </c>
      <c r="I2267">
        <v>77.852940000000004</v>
      </c>
      <c r="J2267">
        <v>-0.48014570000000001</v>
      </c>
      <c r="K2267">
        <v>-0.30390250000000002</v>
      </c>
      <c r="L2267" s="1">
        <v>-0.181837</v>
      </c>
      <c r="M2267" s="1">
        <v>-5.9771400000000002E-2</v>
      </c>
      <c r="N2267">
        <v>0.1164718</v>
      </c>
      <c r="O2267">
        <v>-0.4452101</v>
      </c>
      <c r="P2267">
        <v>-0.26896690000000001</v>
      </c>
      <c r="Q2267">
        <v>-0.14690139999999999</v>
      </c>
      <c r="R2267">
        <v>-2.4835900000000001E-2</v>
      </c>
      <c r="S2267">
        <v>0.1514074</v>
      </c>
    </row>
    <row r="2268" spans="1:19">
      <c r="A2268" s="12" t="s">
        <v>24</v>
      </c>
      <c r="B2268" s="14">
        <v>21</v>
      </c>
      <c r="C2268" t="s">
        <v>56</v>
      </c>
      <c r="D2268" t="s">
        <v>57</v>
      </c>
      <c r="E2268" t="str">
        <f t="shared" si="35"/>
        <v>9/15/2012†*21Average Per Ton50% Cycling</v>
      </c>
      <c r="F2268">
        <v>0.52020010000000005</v>
      </c>
      <c r="G2268">
        <v>0.63871279999999997</v>
      </c>
      <c r="H2268">
        <v>0.57338820000000001</v>
      </c>
      <c r="I2268">
        <v>77.560320000000004</v>
      </c>
      <c r="J2268">
        <v>-0.3906192</v>
      </c>
      <c r="K2268">
        <v>-8.9819999999999997E-2</v>
      </c>
      <c r="L2268" s="1">
        <v>0.1185127</v>
      </c>
      <c r="M2268" s="1">
        <v>0.32684530000000001</v>
      </c>
      <c r="N2268">
        <v>0.6276446</v>
      </c>
      <c r="O2268">
        <v>-0.45594380000000001</v>
      </c>
      <c r="P2268">
        <v>-0.15514449999999999</v>
      </c>
      <c r="Q2268">
        <v>5.3188100000000002E-2</v>
      </c>
      <c r="R2268">
        <v>0.2615208</v>
      </c>
      <c r="S2268">
        <v>0.56232009999999999</v>
      </c>
    </row>
    <row r="2269" spans="1:19">
      <c r="A2269" s="12" t="s">
        <v>24</v>
      </c>
      <c r="B2269" s="14">
        <v>21</v>
      </c>
      <c r="C2269" t="s">
        <v>56</v>
      </c>
      <c r="D2269" t="s">
        <v>52</v>
      </c>
      <c r="E2269" t="str">
        <f t="shared" si="35"/>
        <v>9/15/2012†*21Average Per TonAll</v>
      </c>
      <c r="F2269">
        <v>0.6762785</v>
      </c>
      <c r="G2269">
        <v>0.53348700000000004</v>
      </c>
      <c r="H2269">
        <v>0.55538880000000002</v>
      </c>
      <c r="I2269">
        <v>77.814899999999994</v>
      </c>
      <c r="J2269">
        <v>-0.46850730000000002</v>
      </c>
      <c r="K2269">
        <v>-0.27607169999999998</v>
      </c>
      <c r="L2269" s="1">
        <v>-0.14279149999999999</v>
      </c>
      <c r="M2269" s="1">
        <v>-9.5113000000000003E-3</v>
      </c>
      <c r="N2269">
        <v>0.18292420000000001</v>
      </c>
      <c r="O2269">
        <v>-0.44660549999999999</v>
      </c>
      <c r="P2269">
        <v>-0.25417000000000001</v>
      </c>
      <c r="Q2269">
        <v>-0.1208897</v>
      </c>
      <c r="R2269">
        <v>1.23905E-2</v>
      </c>
      <c r="S2269">
        <v>0.20482600000000001</v>
      </c>
    </row>
    <row r="2270" spans="1:19">
      <c r="A2270" s="12" t="s">
        <v>24</v>
      </c>
      <c r="B2270" s="14">
        <v>22</v>
      </c>
      <c r="C2270" t="s">
        <v>63</v>
      </c>
      <c r="D2270" t="s">
        <v>58</v>
      </c>
      <c r="E2270" t="str">
        <f t="shared" si="35"/>
        <v>9/15/2012†*22Aggregate100% Cycling</v>
      </c>
      <c r="F2270">
        <v>13.51755</v>
      </c>
      <c r="G2270">
        <v>9.7228790000000007</v>
      </c>
      <c r="H2270">
        <v>10.378920000000001</v>
      </c>
      <c r="I2270">
        <v>75.013829999999999</v>
      </c>
      <c r="J2270">
        <v>-5.2543300000000004</v>
      </c>
      <c r="K2270">
        <v>-4.3919490000000003</v>
      </c>
      <c r="L2270" s="1">
        <v>-3.7946659999999999</v>
      </c>
      <c r="M2270" s="1">
        <v>-3.197384</v>
      </c>
      <c r="N2270">
        <v>-2.3350029999999999</v>
      </c>
      <c r="O2270">
        <v>-4.5982890000000003</v>
      </c>
      <c r="P2270">
        <v>-3.7359070000000001</v>
      </c>
      <c r="Q2270">
        <v>-3.1386250000000002</v>
      </c>
      <c r="R2270">
        <v>-2.5413420000000002</v>
      </c>
      <c r="S2270">
        <v>-1.6789609999999999</v>
      </c>
    </row>
    <row r="2271" spans="1:19">
      <c r="A2271" s="12" t="s">
        <v>24</v>
      </c>
      <c r="B2271" s="14">
        <v>22</v>
      </c>
      <c r="C2271" t="s">
        <v>63</v>
      </c>
      <c r="D2271" t="s">
        <v>57</v>
      </c>
      <c r="E2271" t="str">
        <f t="shared" si="35"/>
        <v>9/15/2012†*22Aggregate50% Cycling</v>
      </c>
      <c r="F2271">
        <v>1.5780559999999999</v>
      </c>
      <c r="G2271">
        <v>1.5850610000000001</v>
      </c>
      <c r="H2271">
        <v>1.422949</v>
      </c>
      <c r="I2271">
        <v>75.207300000000004</v>
      </c>
      <c r="J2271">
        <v>-0.35819499999999999</v>
      </c>
      <c r="K2271">
        <v>-0.14243159999999999</v>
      </c>
      <c r="L2271" s="1">
        <v>7.0054999999999996E-3</v>
      </c>
      <c r="M2271" s="1">
        <v>0.15644259999999999</v>
      </c>
      <c r="N2271">
        <v>0.37220609999999998</v>
      </c>
      <c r="O2271">
        <v>-0.52030770000000004</v>
      </c>
      <c r="P2271">
        <v>-0.30454419999999999</v>
      </c>
      <c r="Q2271">
        <v>-0.1551071</v>
      </c>
      <c r="R2271">
        <v>-5.6699999999999997E-3</v>
      </c>
      <c r="S2271">
        <v>0.21009349999999999</v>
      </c>
    </row>
    <row r="2272" spans="1:19">
      <c r="A2272" s="12" t="s">
        <v>24</v>
      </c>
      <c r="B2272" s="14">
        <v>22</v>
      </c>
      <c r="C2272" t="s">
        <v>63</v>
      </c>
      <c r="D2272" t="s">
        <v>52</v>
      </c>
      <c r="E2272" t="str">
        <f t="shared" si="35"/>
        <v>9/15/2012†*22AggregateAll</v>
      </c>
      <c r="F2272">
        <v>15.108919999999999</v>
      </c>
      <c r="G2272">
        <v>11.30565</v>
      </c>
      <c r="H2272">
        <v>11.806520000000001</v>
      </c>
      <c r="I2272">
        <v>75.038979999999995</v>
      </c>
      <c r="J2272">
        <v>-5.6244319999999997</v>
      </c>
      <c r="K2272">
        <v>-4.5484730000000004</v>
      </c>
      <c r="L2272" s="1">
        <v>-3.803267</v>
      </c>
      <c r="M2272" s="1">
        <v>-3.0580609999999999</v>
      </c>
      <c r="N2272">
        <v>-1.982102</v>
      </c>
      <c r="O2272">
        <v>-5.1235619999999997</v>
      </c>
      <c r="P2272">
        <v>-4.0476029999999996</v>
      </c>
      <c r="Q2272">
        <v>-3.302397</v>
      </c>
      <c r="R2272">
        <v>-2.557191</v>
      </c>
      <c r="S2272">
        <v>-1.4812320000000001</v>
      </c>
    </row>
    <row r="2273" spans="1:19">
      <c r="A2273" s="12" t="s">
        <v>24</v>
      </c>
      <c r="B2273" s="14">
        <v>22</v>
      </c>
      <c r="C2273" t="s">
        <v>55</v>
      </c>
      <c r="D2273" t="s">
        <v>58</v>
      </c>
      <c r="E2273" t="str">
        <f t="shared" si="35"/>
        <v>9/15/2012†*22Average Per Device100% Cycling</v>
      </c>
      <c r="F2273">
        <v>2.1461769999999998</v>
      </c>
      <c r="G2273">
        <v>1.5436989999999999</v>
      </c>
      <c r="H2273">
        <v>1.647858</v>
      </c>
      <c r="I2273">
        <v>75.013829999999999</v>
      </c>
      <c r="J2273">
        <v>-0.86647949999999996</v>
      </c>
      <c r="K2273">
        <v>-0.71050539999999995</v>
      </c>
      <c r="L2273" s="1">
        <v>-0.60247810000000002</v>
      </c>
      <c r="M2273" s="1">
        <v>-0.49445090000000003</v>
      </c>
      <c r="N2273">
        <v>-0.33847680000000002</v>
      </c>
      <c r="O2273">
        <v>-0.76231990000000005</v>
      </c>
      <c r="P2273">
        <v>-0.60634580000000005</v>
      </c>
      <c r="Q2273">
        <v>-0.4983186</v>
      </c>
      <c r="R2273">
        <v>-0.39029130000000001</v>
      </c>
      <c r="S2273">
        <v>-0.2343172</v>
      </c>
    </row>
    <row r="2274" spans="1:19">
      <c r="A2274" s="12" t="s">
        <v>24</v>
      </c>
      <c r="B2274" s="14">
        <v>22</v>
      </c>
      <c r="C2274" t="s">
        <v>55</v>
      </c>
      <c r="D2274" t="s">
        <v>57</v>
      </c>
      <c r="E2274" t="str">
        <f t="shared" si="35"/>
        <v>9/15/2012†*22Average Per Device50% Cycling</v>
      </c>
      <c r="F2274">
        <v>1.5919190000000001</v>
      </c>
      <c r="G2274">
        <v>1.598986</v>
      </c>
      <c r="H2274">
        <v>1.435449</v>
      </c>
      <c r="I2274">
        <v>75.207300000000004</v>
      </c>
      <c r="J2274">
        <v>-0.42157210000000001</v>
      </c>
      <c r="K2274">
        <v>-0.16832859999999999</v>
      </c>
      <c r="L2274" s="1">
        <v>7.0670999999999998E-3</v>
      </c>
      <c r="M2274" s="1">
        <v>0.18246280000000001</v>
      </c>
      <c r="N2274">
        <v>0.43570619999999999</v>
      </c>
      <c r="O2274">
        <v>-0.58510890000000004</v>
      </c>
      <c r="P2274">
        <v>-0.33186539999999998</v>
      </c>
      <c r="Q2274">
        <v>-0.15646969999999999</v>
      </c>
      <c r="R2274">
        <v>1.8925999999999998E-2</v>
      </c>
      <c r="S2274">
        <v>0.27216940000000001</v>
      </c>
    </row>
    <row r="2275" spans="1:19">
      <c r="A2275" s="12" t="s">
        <v>24</v>
      </c>
      <c r="B2275" s="14">
        <v>22</v>
      </c>
      <c r="C2275" t="s">
        <v>55</v>
      </c>
      <c r="D2275" t="s">
        <v>52</v>
      </c>
      <c r="E2275" t="str">
        <f t="shared" si="35"/>
        <v>9/15/2012†*22Average Per DeviceAll</v>
      </c>
      <c r="F2275">
        <v>2.0741230000000002</v>
      </c>
      <c r="G2275">
        <v>1.550886</v>
      </c>
      <c r="H2275">
        <v>1.6202449999999999</v>
      </c>
      <c r="I2275">
        <v>75.038979999999995</v>
      </c>
      <c r="J2275">
        <v>-0.80864150000000001</v>
      </c>
      <c r="K2275">
        <v>-0.64002239999999999</v>
      </c>
      <c r="L2275" s="1">
        <v>-0.52323730000000002</v>
      </c>
      <c r="M2275" s="1">
        <v>-0.40645209999999998</v>
      </c>
      <c r="N2275">
        <v>-0.23783299999999999</v>
      </c>
      <c r="O2275">
        <v>-0.73928249999999995</v>
      </c>
      <c r="P2275">
        <v>-0.57066329999999998</v>
      </c>
      <c r="Q2275">
        <v>-0.45387820000000001</v>
      </c>
      <c r="R2275">
        <v>-0.33709309999999998</v>
      </c>
      <c r="S2275">
        <v>-0.16847390000000001</v>
      </c>
    </row>
    <row r="2276" spans="1:19">
      <c r="A2276" s="12" t="s">
        <v>24</v>
      </c>
      <c r="B2276" s="14">
        <v>22</v>
      </c>
      <c r="C2276" t="s">
        <v>54</v>
      </c>
      <c r="D2276" t="s">
        <v>58</v>
      </c>
      <c r="E2276" t="str">
        <f t="shared" si="35"/>
        <v>9/15/2012†*22Average Per Premise100% Cycling</v>
      </c>
      <c r="F2276">
        <v>2.4448439999999998</v>
      </c>
      <c r="G2276">
        <v>1.758524</v>
      </c>
      <c r="H2276">
        <v>1.8771789999999999</v>
      </c>
      <c r="I2276">
        <v>75.013829999999999</v>
      </c>
      <c r="J2276">
        <v>-0.95032190000000005</v>
      </c>
      <c r="K2276">
        <v>-0.79434780000000005</v>
      </c>
      <c r="L2276" s="1">
        <v>-0.6863205</v>
      </c>
      <c r="M2276" s="1">
        <v>-0.57829330000000001</v>
      </c>
      <c r="N2276">
        <v>-0.42231920000000001</v>
      </c>
      <c r="O2276">
        <v>-0.8316673</v>
      </c>
      <c r="P2276">
        <v>-0.67569319999999999</v>
      </c>
      <c r="Q2276">
        <v>-0.56766589999999995</v>
      </c>
      <c r="R2276">
        <v>-0.45963870000000001</v>
      </c>
      <c r="S2276">
        <v>-0.30366460000000001</v>
      </c>
    </row>
    <row r="2277" spans="1:19">
      <c r="A2277" s="12" t="s">
        <v>24</v>
      </c>
      <c r="B2277" s="14">
        <v>22</v>
      </c>
      <c r="C2277" t="s">
        <v>54</v>
      </c>
      <c r="D2277" t="s">
        <v>57</v>
      </c>
      <c r="E2277" t="str">
        <f t="shared" si="35"/>
        <v>9/15/2012†*22Average Per Premise50% Cycling</v>
      </c>
      <c r="F2277">
        <v>1.8521780000000001</v>
      </c>
      <c r="G2277">
        <v>1.8604000000000001</v>
      </c>
      <c r="H2277">
        <v>1.6701269999999999</v>
      </c>
      <c r="I2277">
        <v>75.207300000000004</v>
      </c>
      <c r="J2277">
        <v>-0.42041669999999998</v>
      </c>
      <c r="K2277">
        <v>-0.16717319999999999</v>
      </c>
      <c r="L2277" s="1">
        <v>8.2225000000000006E-3</v>
      </c>
      <c r="M2277" s="1">
        <v>0.18361810000000001</v>
      </c>
      <c r="N2277">
        <v>0.43686160000000002</v>
      </c>
      <c r="O2277">
        <v>-0.61068979999999995</v>
      </c>
      <c r="P2277">
        <v>-0.35744629999999999</v>
      </c>
      <c r="Q2277">
        <v>-0.18205060000000001</v>
      </c>
      <c r="R2277">
        <v>-6.6549000000000001E-3</v>
      </c>
      <c r="S2277">
        <v>0.24658859999999999</v>
      </c>
    </row>
    <row r="2278" spans="1:19">
      <c r="A2278" s="12" t="s">
        <v>24</v>
      </c>
      <c r="B2278" s="14">
        <v>22</v>
      </c>
      <c r="C2278" t="s">
        <v>54</v>
      </c>
      <c r="D2278" t="s">
        <v>52</v>
      </c>
      <c r="E2278" t="str">
        <f t="shared" si="35"/>
        <v>9/15/2012†*22Average Per PremiseAll</v>
      </c>
      <c r="F2278">
        <v>2.3677980000000001</v>
      </c>
      <c r="G2278">
        <v>1.771768</v>
      </c>
      <c r="H2278">
        <v>1.8502620000000001</v>
      </c>
      <c r="I2278">
        <v>75.038979999999995</v>
      </c>
      <c r="J2278">
        <v>-0.8814343</v>
      </c>
      <c r="K2278">
        <v>-0.71281510000000003</v>
      </c>
      <c r="L2278" s="1">
        <v>-0.59602999999999995</v>
      </c>
      <c r="M2278" s="1">
        <v>-0.47924480000000003</v>
      </c>
      <c r="N2278">
        <v>-0.3106257</v>
      </c>
      <c r="O2278">
        <v>-0.80294019999999999</v>
      </c>
      <c r="P2278">
        <v>-0.63432109999999997</v>
      </c>
      <c r="Q2278">
        <v>-0.51753590000000005</v>
      </c>
      <c r="R2278">
        <v>-0.40075080000000002</v>
      </c>
      <c r="S2278">
        <v>-0.2321317</v>
      </c>
    </row>
    <row r="2279" spans="1:19">
      <c r="A2279" s="12" t="s">
        <v>24</v>
      </c>
      <c r="B2279" s="14">
        <v>22</v>
      </c>
      <c r="C2279" t="s">
        <v>56</v>
      </c>
      <c r="D2279" t="s">
        <v>58</v>
      </c>
      <c r="E2279" t="str">
        <f t="shared" si="35"/>
        <v>9/15/2012†*22Average Per Ton100% Cycling</v>
      </c>
      <c r="F2279">
        <v>0.59741940000000004</v>
      </c>
      <c r="G2279">
        <v>0.42971090000000001</v>
      </c>
      <c r="H2279">
        <v>0.45870519999999998</v>
      </c>
      <c r="I2279">
        <v>75.013829999999999</v>
      </c>
      <c r="J2279">
        <v>-0.43170989999999998</v>
      </c>
      <c r="K2279">
        <v>-0.27573569999999997</v>
      </c>
      <c r="L2279" s="1">
        <v>-0.16770850000000001</v>
      </c>
      <c r="M2279" s="1">
        <v>-5.96813E-2</v>
      </c>
      <c r="N2279">
        <v>9.6292900000000001E-2</v>
      </c>
      <c r="O2279">
        <v>-0.40271560000000001</v>
      </c>
      <c r="P2279">
        <v>-0.2467414</v>
      </c>
      <c r="Q2279">
        <v>-0.13871420000000001</v>
      </c>
      <c r="R2279">
        <v>-3.0686999999999999E-2</v>
      </c>
      <c r="S2279">
        <v>0.12528719999999999</v>
      </c>
    </row>
    <row r="2280" spans="1:19">
      <c r="A2280" s="12" t="s">
        <v>24</v>
      </c>
      <c r="B2280" s="14">
        <v>22</v>
      </c>
      <c r="C2280" t="s">
        <v>56</v>
      </c>
      <c r="D2280" t="s">
        <v>57</v>
      </c>
      <c r="E2280" t="str">
        <f t="shared" si="35"/>
        <v>9/15/2012†*22Average Per Ton50% Cycling</v>
      </c>
      <c r="F2280">
        <v>0.46375620000000001</v>
      </c>
      <c r="G2280">
        <v>0.46581489999999998</v>
      </c>
      <c r="H2280">
        <v>0.41817359999999998</v>
      </c>
      <c r="I2280">
        <v>75.207300000000004</v>
      </c>
      <c r="J2280">
        <v>-0.42658040000000003</v>
      </c>
      <c r="K2280">
        <v>-0.17333689999999999</v>
      </c>
      <c r="L2280" s="1">
        <v>2.0588E-3</v>
      </c>
      <c r="M2280" s="1">
        <v>0.17745440000000001</v>
      </c>
      <c r="N2280">
        <v>0.43069790000000002</v>
      </c>
      <c r="O2280">
        <v>-0.47422170000000002</v>
      </c>
      <c r="P2280">
        <v>-0.22097829999999999</v>
      </c>
      <c r="Q2280">
        <v>-4.5582600000000001E-2</v>
      </c>
      <c r="R2280">
        <v>0.12981309999999999</v>
      </c>
      <c r="S2280">
        <v>0.38305660000000002</v>
      </c>
    </row>
    <row r="2281" spans="1:19">
      <c r="A2281" s="12" t="s">
        <v>24</v>
      </c>
      <c r="B2281" s="14">
        <v>22</v>
      </c>
      <c r="C2281" t="s">
        <v>56</v>
      </c>
      <c r="D2281" t="s">
        <v>52</v>
      </c>
      <c r="E2281" t="str">
        <f t="shared" si="35"/>
        <v>9/15/2012†*22Average Per TonAll</v>
      </c>
      <c r="F2281">
        <v>0.58004319999999998</v>
      </c>
      <c r="G2281">
        <v>0.43440440000000002</v>
      </c>
      <c r="H2281">
        <v>0.45343610000000001</v>
      </c>
      <c r="I2281">
        <v>75.038979999999995</v>
      </c>
      <c r="J2281">
        <v>-0.43104310000000001</v>
      </c>
      <c r="K2281">
        <v>-0.26242389999999999</v>
      </c>
      <c r="L2281" s="1">
        <v>-0.14563880000000001</v>
      </c>
      <c r="M2281" s="1">
        <v>-2.88536E-2</v>
      </c>
      <c r="N2281">
        <v>0.13976549999999999</v>
      </c>
      <c r="O2281">
        <v>-0.41201140000000003</v>
      </c>
      <c r="P2281">
        <v>-0.2433922</v>
      </c>
      <c r="Q2281">
        <v>-0.1266071</v>
      </c>
      <c r="R2281">
        <v>-9.8219999999999991E-3</v>
      </c>
      <c r="S2281">
        <v>0.1587972</v>
      </c>
    </row>
    <row r="2282" spans="1:19">
      <c r="A2282" s="12" t="s">
        <v>24</v>
      </c>
      <c r="B2282" s="14">
        <v>23</v>
      </c>
      <c r="C2282" t="s">
        <v>63</v>
      </c>
      <c r="D2282" t="s">
        <v>58</v>
      </c>
      <c r="E2282" t="str">
        <f t="shared" si="35"/>
        <v>9/15/2012†*23Aggregate100% Cycling</v>
      </c>
      <c r="F2282">
        <v>10.12556</v>
      </c>
      <c r="G2282">
        <v>8.3619240000000001</v>
      </c>
      <c r="H2282">
        <v>8.9261359999999996</v>
      </c>
      <c r="I2282">
        <v>72.244569999999996</v>
      </c>
      <c r="J2282">
        <v>-2.983063</v>
      </c>
      <c r="K2282">
        <v>-2.2626149999999998</v>
      </c>
      <c r="L2282" s="1">
        <v>-1.7636339999999999</v>
      </c>
      <c r="M2282" s="1">
        <v>-1.2646539999999999</v>
      </c>
      <c r="N2282">
        <v>-0.54420559999999996</v>
      </c>
      <c r="O2282">
        <v>-2.4188510000000001</v>
      </c>
      <c r="P2282">
        <v>-1.698402</v>
      </c>
      <c r="Q2282">
        <v>-1.199422</v>
      </c>
      <c r="R2282">
        <v>-0.7004416</v>
      </c>
      <c r="S2282">
        <v>2.0006800000000002E-2</v>
      </c>
    </row>
    <row r="2283" spans="1:19">
      <c r="A2283" s="12" t="s">
        <v>24</v>
      </c>
      <c r="B2283" s="14">
        <v>23</v>
      </c>
      <c r="C2283" t="s">
        <v>63</v>
      </c>
      <c r="D2283" t="s">
        <v>57</v>
      </c>
      <c r="E2283" t="str">
        <f t="shared" si="35"/>
        <v>9/15/2012†*23Aggregate50% Cycling</v>
      </c>
      <c r="F2283">
        <v>1.188601</v>
      </c>
      <c r="G2283">
        <v>1.201424</v>
      </c>
      <c r="H2283">
        <v>1.0785480000000001</v>
      </c>
      <c r="I2283">
        <v>72.083179999999999</v>
      </c>
      <c r="J2283">
        <v>-0.30276330000000001</v>
      </c>
      <c r="K2283">
        <v>-0.1163126</v>
      </c>
      <c r="L2283" s="1">
        <v>1.2822500000000001E-2</v>
      </c>
      <c r="M2283" s="1">
        <v>0.14195769999999999</v>
      </c>
      <c r="N2283">
        <v>0.32840839999999999</v>
      </c>
      <c r="O2283">
        <v>-0.4256392</v>
      </c>
      <c r="P2283">
        <v>-0.2391885</v>
      </c>
      <c r="Q2283">
        <v>-0.1100534</v>
      </c>
      <c r="R2283">
        <v>1.9081799999999999E-2</v>
      </c>
      <c r="S2283">
        <v>0.2055324</v>
      </c>
    </row>
    <row r="2284" spans="1:19">
      <c r="A2284" s="12" t="s">
        <v>24</v>
      </c>
      <c r="B2284" s="14">
        <v>23</v>
      </c>
      <c r="C2284" t="s">
        <v>63</v>
      </c>
      <c r="D2284" t="s">
        <v>52</v>
      </c>
      <c r="E2284" t="str">
        <f t="shared" si="35"/>
        <v>9/15/2012†*23AggregateAll</v>
      </c>
      <c r="F2284">
        <v>11.32396</v>
      </c>
      <c r="G2284">
        <v>9.565645</v>
      </c>
      <c r="H2284">
        <v>10.01252</v>
      </c>
      <c r="I2284">
        <v>72.223590000000002</v>
      </c>
      <c r="J2284">
        <v>-3.289965</v>
      </c>
      <c r="K2284">
        <v>-2.3850549999999999</v>
      </c>
      <c r="L2284" s="1">
        <v>-1.758318</v>
      </c>
      <c r="M2284" s="1">
        <v>-1.13158</v>
      </c>
      <c r="N2284">
        <v>-0.22667010000000001</v>
      </c>
      <c r="O2284">
        <v>-2.8430949999999999</v>
      </c>
      <c r="P2284">
        <v>-1.938185</v>
      </c>
      <c r="Q2284">
        <v>-1.311447</v>
      </c>
      <c r="R2284">
        <v>-0.68470969999999998</v>
      </c>
      <c r="S2284">
        <v>0.2201999</v>
      </c>
    </row>
    <row r="2285" spans="1:19">
      <c r="A2285" s="12" t="s">
        <v>24</v>
      </c>
      <c r="B2285" s="14">
        <v>23</v>
      </c>
      <c r="C2285" t="s">
        <v>55</v>
      </c>
      <c r="D2285" t="s">
        <v>58</v>
      </c>
      <c r="E2285" t="str">
        <f t="shared" si="35"/>
        <v>9/15/2012†*23Average Per Device100% Cycling</v>
      </c>
      <c r="F2285">
        <v>1.6076319999999999</v>
      </c>
      <c r="G2285">
        <v>1.32762</v>
      </c>
      <c r="H2285">
        <v>1.4172</v>
      </c>
      <c r="I2285">
        <v>72.244569999999996</v>
      </c>
      <c r="J2285">
        <v>-0.50056319999999999</v>
      </c>
      <c r="K2285">
        <v>-0.37025960000000002</v>
      </c>
      <c r="L2285" s="1">
        <v>-0.28001179999999998</v>
      </c>
      <c r="M2285" s="1">
        <v>-0.18976390000000001</v>
      </c>
      <c r="N2285">
        <v>-5.9460399999999997E-2</v>
      </c>
      <c r="O2285">
        <v>-0.4109834</v>
      </c>
      <c r="P2285">
        <v>-0.28067979999999998</v>
      </c>
      <c r="Q2285">
        <v>-0.19043199999999999</v>
      </c>
      <c r="R2285">
        <v>-0.1001841</v>
      </c>
      <c r="S2285">
        <v>3.01195E-2</v>
      </c>
    </row>
    <row r="2286" spans="1:19">
      <c r="A2286" s="12" t="s">
        <v>24</v>
      </c>
      <c r="B2286" s="14">
        <v>23</v>
      </c>
      <c r="C2286" t="s">
        <v>55</v>
      </c>
      <c r="D2286" t="s">
        <v>57</v>
      </c>
      <c r="E2286" t="str">
        <f t="shared" si="35"/>
        <v>9/15/2012†*23Average Per Device50% Cycling</v>
      </c>
      <c r="F2286">
        <v>1.1990430000000001</v>
      </c>
      <c r="G2286">
        <v>1.211978</v>
      </c>
      <c r="H2286">
        <v>1.088023</v>
      </c>
      <c r="I2286">
        <v>72.083179999999999</v>
      </c>
      <c r="J2286">
        <v>-0.35747069999999997</v>
      </c>
      <c r="K2286">
        <v>-0.1386319</v>
      </c>
      <c r="L2286" s="1">
        <v>1.2935200000000001E-2</v>
      </c>
      <c r="M2286" s="1">
        <v>0.16450219999999999</v>
      </c>
      <c r="N2286">
        <v>0.38334099999999999</v>
      </c>
      <c r="O2286">
        <v>-0.48142610000000002</v>
      </c>
      <c r="P2286">
        <v>-0.26258730000000002</v>
      </c>
      <c r="Q2286">
        <v>-0.1110202</v>
      </c>
      <c r="R2286">
        <v>4.0546899999999997E-2</v>
      </c>
      <c r="S2286">
        <v>0.2593857</v>
      </c>
    </row>
    <row r="2287" spans="1:19">
      <c r="A2287" s="12" t="s">
        <v>24</v>
      </c>
      <c r="B2287" s="14">
        <v>23</v>
      </c>
      <c r="C2287" t="s">
        <v>55</v>
      </c>
      <c r="D2287" t="s">
        <v>52</v>
      </c>
      <c r="E2287" t="str">
        <f t="shared" si="35"/>
        <v>9/15/2012†*23Average Per DeviceAll</v>
      </c>
      <c r="F2287">
        <v>1.554516</v>
      </c>
      <c r="G2287">
        <v>1.3125869999999999</v>
      </c>
      <c r="H2287">
        <v>1.3744069999999999</v>
      </c>
      <c r="I2287">
        <v>72.223590000000002</v>
      </c>
      <c r="J2287">
        <v>-0.48196119999999998</v>
      </c>
      <c r="K2287">
        <v>-0.34014800000000001</v>
      </c>
      <c r="L2287" s="1">
        <v>-0.2419287</v>
      </c>
      <c r="M2287" s="1">
        <v>-0.14370930000000001</v>
      </c>
      <c r="N2287">
        <v>-1.8962E-3</v>
      </c>
      <c r="O2287">
        <v>-0.42014089999999998</v>
      </c>
      <c r="P2287">
        <v>-0.27832780000000001</v>
      </c>
      <c r="Q2287">
        <v>-0.1801084</v>
      </c>
      <c r="R2287">
        <v>-8.1889100000000006E-2</v>
      </c>
      <c r="S2287">
        <v>5.9924100000000001E-2</v>
      </c>
    </row>
    <row r="2288" spans="1:19">
      <c r="A2288" s="12" t="s">
        <v>24</v>
      </c>
      <c r="B2288" s="14">
        <v>23</v>
      </c>
      <c r="C2288" t="s">
        <v>54</v>
      </c>
      <c r="D2288" t="s">
        <v>58</v>
      </c>
      <c r="E2288" t="str">
        <f t="shared" si="35"/>
        <v>9/15/2012†*23Average Per Premise100% Cycling</v>
      </c>
      <c r="F2288">
        <v>1.8313539999999999</v>
      </c>
      <c r="G2288">
        <v>1.512375</v>
      </c>
      <c r="H2288">
        <v>1.6144210000000001</v>
      </c>
      <c r="I2288">
        <v>72.244569999999996</v>
      </c>
      <c r="J2288">
        <v>-0.53953030000000002</v>
      </c>
      <c r="K2288">
        <v>-0.4092267</v>
      </c>
      <c r="L2288" s="1">
        <v>-0.31897890000000001</v>
      </c>
      <c r="M2288" s="1">
        <v>-0.22873109999999999</v>
      </c>
      <c r="N2288">
        <v>-9.8427500000000001E-2</v>
      </c>
      <c r="O2288">
        <v>-0.43748429999999999</v>
      </c>
      <c r="P2288">
        <v>-0.30718069999999997</v>
      </c>
      <c r="Q2288">
        <v>-0.21693290000000001</v>
      </c>
      <c r="R2288">
        <v>-0.12668499999999999</v>
      </c>
      <c r="S2288">
        <v>3.6185000000000002E-3</v>
      </c>
    </row>
    <row r="2289" spans="1:19">
      <c r="A2289" s="12" t="s">
        <v>24</v>
      </c>
      <c r="B2289" s="14">
        <v>23</v>
      </c>
      <c r="C2289" t="s">
        <v>54</v>
      </c>
      <c r="D2289" t="s">
        <v>57</v>
      </c>
      <c r="E2289" t="str">
        <f t="shared" si="35"/>
        <v>9/15/2012†*23Average Per Premise50% Cycling</v>
      </c>
      <c r="F2289">
        <v>1.3950720000000001</v>
      </c>
      <c r="G2289">
        <v>1.4101220000000001</v>
      </c>
      <c r="H2289">
        <v>1.2659009999999999</v>
      </c>
      <c r="I2289">
        <v>72.083179999999999</v>
      </c>
      <c r="J2289">
        <v>-0.3553559</v>
      </c>
      <c r="K2289">
        <v>-0.13651720000000001</v>
      </c>
      <c r="L2289" s="1">
        <v>1.50499E-2</v>
      </c>
      <c r="M2289" s="1">
        <v>0.16661699999999999</v>
      </c>
      <c r="N2289">
        <v>0.38545580000000002</v>
      </c>
      <c r="O2289">
        <v>-0.49957649999999998</v>
      </c>
      <c r="P2289">
        <v>-0.28073769999999998</v>
      </c>
      <c r="Q2289">
        <v>-0.1291707</v>
      </c>
      <c r="R2289">
        <v>2.23964E-2</v>
      </c>
      <c r="S2289">
        <v>0.24123520000000001</v>
      </c>
    </row>
    <row r="2290" spans="1:19">
      <c r="A2290" s="12" t="s">
        <v>24</v>
      </c>
      <c r="B2290" s="14">
        <v>23</v>
      </c>
      <c r="C2290" t="s">
        <v>54</v>
      </c>
      <c r="D2290" t="s">
        <v>52</v>
      </c>
      <c r="E2290" t="str">
        <f t="shared" si="35"/>
        <v>9/15/2012†*23Average Per PremiseAll</v>
      </c>
      <c r="F2290">
        <v>1.7746379999999999</v>
      </c>
      <c r="G2290">
        <v>1.499082</v>
      </c>
      <c r="H2290">
        <v>1.5691139999999999</v>
      </c>
      <c r="I2290">
        <v>72.223590000000002</v>
      </c>
      <c r="J2290">
        <v>-0.51558769999999998</v>
      </c>
      <c r="K2290">
        <v>-0.37377450000000001</v>
      </c>
      <c r="L2290" s="1">
        <v>-0.2755552</v>
      </c>
      <c r="M2290" s="1">
        <v>-0.17733579999999999</v>
      </c>
      <c r="N2290">
        <v>-3.5522699999999997E-2</v>
      </c>
      <c r="O2290">
        <v>-0.44555630000000002</v>
      </c>
      <c r="P2290">
        <v>-0.30374309999999999</v>
      </c>
      <c r="Q2290">
        <v>-0.20552380000000001</v>
      </c>
      <c r="R2290">
        <v>-0.10730439999999999</v>
      </c>
      <c r="S2290">
        <v>3.4508700000000003E-2</v>
      </c>
    </row>
    <row r="2291" spans="1:19">
      <c r="A2291" s="12" t="s">
        <v>24</v>
      </c>
      <c r="B2291" s="14">
        <v>23</v>
      </c>
      <c r="C2291" t="s">
        <v>56</v>
      </c>
      <c r="D2291" t="s">
        <v>58</v>
      </c>
      <c r="E2291" t="str">
        <f t="shared" si="35"/>
        <v>9/15/2012†*23Average Per Ton100% Cycling</v>
      </c>
      <c r="F2291">
        <v>0.44750770000000001</v>
      </c>
      <c r="G2291">
        <v>0.36956240000000001</v>
      </c>
      <c r="H2291">
        <v>0.39449820000000002</v>
      </c>
      <c r="I2291">
        <v>72.244569999999996</v>
      </c>
      <c r="J2291">
        <v>-0.29849680000000001</v>
      </c>
      <c r="K2291">
        <v>-0.16819319999999999</v>
      </c>
      <c r="L2291" s="1">
        <v>-7.7945399999999998E-2</v>
      </c>
      <c r="M2291" s="1">
        <v>1.2302499999999999E-2</v>
      </c>
      <c r="N2291">
        <v>0.14260600000000001</v>
      </c>
      <c r="O2291">
        <v>-0.2735609</v>
      </c>
      <c r="P2291">
        <v>-0.1432573</v>
      </c>
      <c r="Q2291">
        <v>-5.3009500000000001E-2</v>
      </c>
      <c r="R2291">
        <v>3.7238399999999998E-2</v>
      </c>
      <c r="S2291">
        <v>0.16754189999999999</v>
      </c>
    </row>
    <row r="2292" spans="1:19">
      <c r="A2292" s="12" t="s">
        <v>24</v>
      </c>
      <c r="B2292" s="14">
        <v>23</v>
      </c>
      <c r="C2292" t="s">
        <v>56</v>
      </c>
      <c r="D2292" t="s">
        <v>57</v>
      </c>
      <c r="E2292" t="str">
        <f t="shared" si="35"/>
        <v>9/15/2012†*23Average Per Ton50% Cycling</v>
      </c>
      <c r="F2292">
        <v>0.349304</v>
      </c>
      <c r="G2292">
        <v>0.3530722</v>
      </c>
      <c r="H2292">
        <v>0.31696160000000001</v>
      </c>
      <c r="I2292">
        <v>72.083179999999999</v>
      </c>
      <c r="J2292">
        <v>-0.36663760000000001</v>
      </c>
      <c r="K2292">
        <v>-0.14779880000000001</v>
      </c>
      <c r="L2292" s="1">
        <v>3.7683E-3</v>
      </c>
      <c r="M2292" s="1">
        <v>0.15533540000000001</v>
      </c>
      <c r="N2292">
        <v>0.37417410000000001</v>
      </c>
      <c r="O2292">
        <v>-0.4027482</v>
      </c>
      <c r="P2292">
        <v>-0.1839094</v>
      </c>
      <c r="Q2292">
        <v>-3.2342299999999997E-2</v>
      </c>
      <c r="R2292">
        <v>0.11922480000000001</v>
      </c>
      <c r="S2292">
        <v>0.33806360000000002</v>
      </c>
    </row>
    <row r="2293" spans="1:19">
      <c r="A2293" s="12" t="s">
        <v>24</v>
      </c>
      <c r="B2293" s="14">
        <v>23</v>
      </c>
      <c r="C2293" t="s">
        <v>56</v>
      </c>
      <c r="D2293" t="s">
        <v>52</v>
      </c>
      <c r="E2293" t="str">
        <f t="shared" si="35"/>
        <v>9/15/2012†*23Average Per TonAll</v>
      </c>
      <c r="F2293">
        <v>0.43474119999999999</v>
      </c>
      <c r="G2293">
        <v>0.36741859999999998</v>
      </c>
      <c r="H2293">
        <v>0.3844185</v>
      </c>
      <c r="I2293">
        <v>72.223590000000002</v>
      </c>
      <c r="J2293">
        <v>-0.30735509999999999</v>
      </c>
      <c r="K2293">
        <v>-0.16554189999999999</v>
      </c>
      <c r="L2293" s="1">
        <v>-6.7322599999999996E-2</v>
      </c>
      <c r="M2293" s="1">
        <v>3.0896799999999999E-2</v>
      </c>
      <c r="N2293">
        <v>0.1727099</v>
      </c>
      <c r="O2293">
        <v>-0.29035519999999998</v>
      </c>
      <c r="P2293">
        <v>-0.14854210000000001</v>
      </c>
      <c r="Q2293">
        <v>-5.0322699999999998E-2</v>
      </c>
      <c r="R2293">
        <v>4.7896599999999998E-2</v>
      </c>
      <c r="S2293">
        <v>0.18970970000000001</v>
      </c>
    </row>
    <row r="2294" spans="1:19">
      <c r="A2294" s="12" t="s">
        <v>24</v>
      </c>
      <c r="B2294" s="14">
        <v>24</v>
      </c>
      <c r="C2294" t="s">
        <v>63</v>
      </c>
      <c r="D2294" t="s">
        <v>58</v>
      </c>
      <c r="E2294" t="str">
        <f t="shared" si="35"/>
        <v>9/15/2012†*24Aggregate100% Cycling</v>
      </c>
      <c r="F2294">
        <v>7.7065089999999996</v>
      </c>
      <c r="G2294">
        <v>6.7037839999999997</v>
      </c>
      <c r="H2294">
        <v>7.1561149999999998</v>
      </c>
      <c r="I2294">
        <v>70.582160000000002</v>
      </c>
      <c r="J2294">
        <v>-2.0099100000000001</v>
      </c>
      <c r="K2294">
        <v>-1.414857</v>
      </c>
      <c r="L2294" s="1">
        <v>-1.002726</v>
      </c>
      <c r="M2294" s="1">
        <v>-0.59059379999999995</v>
      </c>
      <c r="N2294">
        <v>4.4590999999999997E-3</v>
      </c>
      <c r="O2294">
        <v>-1.557579</v>
      </c>
      <c r="P2294">
        <v>-0.96252610000000005</v>
      </c>
      <c r="Q2294">
        <v>-0.55039419999999994</v>
      </c>
      <c r="R2294">
        <v>-0.13826240000000001</v>
      </c>
      <c r="S2294">
        <v>0.45679049999999999</v>
      </c>
    </row>
    <row r="2295" spans="1:19">
      <c r="A2295" s="12" t="s">
        <v>24</v>
      </c>
      <c r="B2295" s="14">
        <v>24</v>
      </c>
      <c r="C2295" t="s">
        <v>63</v>
      </c>
      <c r="D2295" t="s">
        <v>57</v>
      </c>
      <c r="E2295" t="str">
        <f t="shared" si="35"/>
        <v>9/15/2012†*24Aggregate50% Cycling</v>
      </c>
      <c r="F2295">
        <v>0.90961349999999996</v>
      </c>
      <c r="G2295">
        <v>0.92280150000000005</v>
      </c>
      <c r="H2295">
        <v>0.82842170000000004</v>
      </c>
      <c r="I2295">
        <v>70.550470000000004</v>
      </c>
      <c r="J2295">
        <v>-0.25518229999999997</v>
      </c>
      <c r="K2295">
        <v>-9.6627000000000005E-2</v>
      </c>
      <c r="L2295" s="1">
        <v>1.3188E-2</v>
      </c>
      <c r="M2295" s="1">
        <v>0.1230029</v>
      </c>
      <c r="N2295">
        <v>0.28155829999999998</v>
      </c>
      <c r="O2295">
        <v>-0.34956209999999999</v>
      </c>
      <c r="P2295">
        <v>-0.1910068</v>
      </c>
      <c r="Q2295">
        <v>-8.1191799999999995E-2</v>
      </c>
      <c r="R2295">
        <v>2.8623099999999999E-2</v>
      </c>
      <c r="S2295">
        <v>0.1871785</v>
      </c>
    </row>
    <row r="2296" spans="1:19">
      <c r="A2296" s="12" t="s">
        <v>24</v>
      </c>
      <c r="B2296" s="14">
        <v>24</v>
      </c>
      <c r="C2296" t="s">
        <v>63</v>
      </c>
      <c r="D2296" t="s">
        <v>52</v>
      </c>
      <c r="E2296" t="str">
        <f t="shared" si="35"/>
        <v>9/15/2012†*24AggregateAll</v>
      </c>
      <c r="F2296">
        <v>8.6234529999999996</v>
      </c>
      <c r="G2296">
        <v>7.6294919999999999</v>
      </c>
      <c r="H2296">
        <v>7.991771</v>
      </c>
      <c r="I2296">
        <v>70.578040000000001</v>
      </c>
      <c r="J2296">
        <v>-2.2665310000000001</v>
      </c>
      <c r="K2296">
        <v>-1.514686</v>
      </c>
      <c r="L2296" s="1">
        <v>-0.99396059999999997</v>
      </c>
      <c r="M2296" s="1">
        <v>-0.47323500000000002</v>
      </c>
      <c r="N2296">
        <v>0.27860990000000002</v>
      </c>
      <c r="O2296">
        <v>-1.9042520000000001</v>
      </c>
      <c r="P2296">
        <v>-1.152407</v>
      </c>
      <c r="Q2296">
        <v>-0.63168150000000001</v>
      </c>
      <c r="R2296">
        <v>-0.110956</v>
      </c>
      <c r="S2296">
        <v>0.64088900000000004</v>
      </c>
    </row>
    <row r="2297" spans="1:19">
      <c r="A2297" s="12" t="s">
        <v>24</v>
      </c>
      <c r="B2297" s="14">
        <v>24</v>
      </c>
      <c r="C2297" t="s">
        <v>55</v>
      </c>
      <c r="D2297" t="s">
        <v>58</v>
      </c>
      <c r="E2297" t="str">
        <f t="shared" si="35"/>
        <v>9/15/2012†*24Average Per Device100% Cycling</v>
      </c>
      <c r="F2297">
        <v>1.22356</v>
      </c>
      <c r="G2297">
        <v>1.0643579999999999</v>
      </c>
      <c r="H2297">
        <v>1.136174</v>
      </c>
      <c r="I2297">
        <v>70.582160000000002</v>
      </c>
      <c r="J2297">
        <v>-0.34136650000000002</v>
      </c>
      <c r="K2297">
        <v>-0.23374249999999999</v>
      </c>
      <c r="L2297" s="1">
        <v>-0.1592025</v>
      </c>
      <c r="M2297" s="1">
        <v>-8.4662399999999999E-2</v>
      </c>
      <c r="N2297">
        <v>2.2961499999999999E-2</v>
      </c>
      <c r="O2297">
        <v>-0.26954990000000001</v>
      </c>
      <c r="P2297">
        <v>-0.16192590000000001</v>
      </c>
      <c r="Q2297">
        <v>-8.7385900000000002E-2</v>
      </c>
      <c r="R2297">
        <v>-1.28459E-2</v>
      </c>
      <c r="S2297">
        <v>9.4778100000000004E-2</v>
      </c>
    </row>
    <row r="2298" spans="1:19">
      <c r="A2298" s="12" t="s">
        <v>24</v>
      </c>
      <c r="B2298" s="14">
        <v>24</v>
      </c>
      <c r="C2298" t="s">
        <v>55</v>
      </c>
      <c r="D2298" t="s">
        <v>57</v>
      </c>
      <c r="E2298" t="str">
        <f t="shared" si="35"/>
        <v>9/15/2012†*24Average Per Device50% Cycling</v>
      </c>
      <c r="F2298">
        <v>0.91760459999999999</v>
      </c>
      <c r="G2298">
        <v>0.93090850000000003</v>
      </c>
      <c r="H2298">
        <v>0.83569959999999999</v>
      </c>
      <c r="I2298">
        <v>70.550470000000004</v>
      </c>
      <c r="J2298">
        <v>-0.30168479999999998</v>
      </c>
      <c r="K2298">
        <v>-0.11558690000000001</v>
      </c>
      <c r="L2298" s="1">
        <v>1.33039E-2</v>
      </c>
      <c r="M2298" s="1">
        <v>0.14219470000000001</v>
      </c>
      <c r="N2298">
        <v>0.32829249999999999</v>
      </c>
      <c r="O2298">
        <v>-0.39689370000000002</v>
      </c>
      <c r="P2298">
        <v>-0.21079590000000001</v>
      </c>
      <c r="Q2298">
        <v>-8.1905099999999995E-2</v>
      </c>
      <c r="R2298">
        <v>4.6985699999999998E-2</v>
      </c>
      <c r="S2298">
        <v>0.2330836</v>
      </c>
    </row>
    <row r="2299" spans="1:19">
      <c r="A2299" s="12" t="s">
        <v>24</v>
      </c>
      <c r="B2299" s="14">
        <v>24</v>
      </c>
      <c r="C2299" t="s">
        <v>55</v>
      </c>
      <c r="D2299" t="s">
        <v>52</v>
      </c>
      <c r="E2299" t="str">
        <f t="shared" si="35"/>
        <v>9/15/2012†*24Average Per DeviceAll</v>
      </c>
      <c r="F2299">
        <v>1.183786</v>
      </c>
      <c r="G2299">
        <v>1.0470090000000001</v>
      </c>
      <c r="H2299">
        <v>1.097113</v>
      </c>
      <c r="I2299">
        <v>70.578040000000001</v>
      </c>
      <c r="J2299">
        <v>-0.3362078</v>
      </c>
      <c r="K2299">
        <v>-0.2183823</v>
      </c>
      <c r="L2299" s="1">
        <v>-0.1367766</v>
      </c>
      <c r="M2299" s="1">
        <v>-5.5170999999999998E-2</v>
      </c>
      <c r="N2299">
        <v>6.2654600000000005E-2</v>
      </c>
      <c r="O2299">
        <v>-0.28610459999999999</v>
      </c>
      <c r="P2299">
        <v>-0.16827900000000001</v>
      </c>
      <c r="Q2299">
        <v>-8.6673399999999998E-2</v>
      </c>
      <c r="R2299">
        <v>-5.0677999999999999E-3</v>
      </c>
      <c r="S2299">
        <v>0.11275780000000001</v>
      </c>
    </row>
    <row r="2300" spans="1:19">
      <c r="A2300" s="12" t="s">
        <v>24</v>
      </c>
      <c r="B2300" s="14">
        <v>24</v>
      </c>
      <c r="C2300" t="s">
        <v>54</v>
      </c>
      <c r="D2300" t="s">
        <v>58</v>
      </c>
      <c r="E2300" t="str">
        <f t="shared" si="35"/>
        <v>9/15/2012†*24Average Per Premise100% Cycling</v>
      </c>
      <c r="F2300">
        <v>1.393834</v>
      </c>
      <c r="G2300">
        <v>1.212477</v>
      </c>
      <c r="H2300">
        <v>1.294287</v>
      </c>
      <c r="I2300">
        <v>70.582160000000002</v>
      </c>
      <c r="J2300">
        <v>-0.3635215</v>
      </c>
      <c r="K2300">
        <v>-0.2558975</v>
      </c>
      <c r="L2300" s="1">
        <v>-0.1813575</v>
      </c>
      <c r="M2300" s="1">
        <v>-0.1068175</v>
      </c>
      <c r="N2300">
        <v>8.0650000000000003E-4</v>
      </c>
      <c r="O2300">
        <v>-0.28171079999999998</v>
      </c>
      <c r="P2300">
        <v>-0.17408680000000001</v>
      </c>
      <c r="Q2300">
        <v>-9.9546800000000005E-2</v>
      </c>
      <c r="R2300">
        <v>-2.5006799999999999E-2</v>
      </c>
      <c r="S2300">
        <v>8.2617200000000002E-2</v>
      </c>
    </row>
    <row r="2301" spans="1:19">
      <c r="A2301" s="12" t="s">
        <v>24</v>
      </c>
      <c r="B2301" s="14">
        <v>24</v>
      </c>
      <c r="C2301" t="s">
        <v>54</v>
      </c>
      <c r="D2301" t="s">
        <v>57</v>
      </c>
      <c r="E2301" t="str">
        <f t="shared" si="35"/>
        <v>9/15/2012†*24Average Per Premise50% Cycling</v>
      </c>
      <c r="F2301">
        <v>1.0676209999999999</v>
      </c>
      <c r="G2301">
        <v>1.0831</v>
      </c>
      <c r="H2301">
        <v>0.97232589999999997</v>
      </c>
      <c r="I2301">
        <v>70.550470000000004</v>
      </c>
      <c r="J2301">
        <v>-0.29950979999999999</v>
      </c>
      <c r="K2301">
        <v>-0.1134119</v>
      </c>
      <c r="L2301" s="1">
        <v>1.5478799999999999E-2</v>
      </c>
      <c r="M2301" s="1">
        <v>0.14436959999999999</v>
      </c>
      <c r="N2301">
        <v>0.33046750000000003</v>
      </c>
      <c r="O2301">
        <v>-0.41028419999999999</v>
      </c>
      <c r="P2301">
        <v>-0.22418630000000001</v>
      </c>
      <c r="Q2301">
        <v>-9.5295500000000005E-2</v>
      </c>
      <c r="R2301">
        <v>3.3595199999999999E-2</v>
      </c>
      <c r="S2301">
        <v>0.2196931</v>
      </c>
    </row>
    <row r="2302" spans="1:19">
      <c r="A2302" s="12" t="s">
        <v>24</v>
      </c>
      <c r="B2302" s="14">
        <v>24</v>
      </c>
      <c r="C2302" t="s">
        <v>54</v>
      </c>
      <c r="D2302" t="s">
        <v>52</v>
      </c>
      <c r="E2302" t="str">
        <f t="shared" si="35"/>
        <v>9/15/2012†*24Average Per PremiseAll</v>
      </c>
      <c r="F2302">
        <v>1.3514269999999999</v>
      </c>
      <c r="G2302">
        <v>1.1956580000000001</v>
      </c>
      <c r="H2302">
        <v>1.252432</v>
      </c>
      <c r="I2302">
        <v>70.578040000000001</v>
      </c>
      <c r="J2302">
        <v>-0.35520000000000002</v>
      </c>
      <c r="K2302">
        <v>-0.23737440000000001</v>
      </c>
      <c r="L2302" s="1">
        <v>-0.15576880000000001</v>
      </c>
      <c r="M2302" s="1">
        <v>-7.4163099999999996E-2</v>
      </c>
      <c r="N2302">
        <v>4.3662399999999997E-2</v>
      </c>
      <c r="O2302">
        <v>-0.2984253</v>
      </c>
      <c r="P2302">
        <v>-0.1805998</v>
      </c>
      <c r="Q2302">
        <v>-9.8994100000000002E-2</v>
      </c>
      <c r="R2302">
        <v>-1.7388500000000001E-2</v>
      </c>
      <c r="S2302">
        <v>0.1004371</v>
      </c>
    </row>
    <row r="2303" spans="1:19">
      <c r="A2303" s="12" t="s">
        <v>24</v>
      </c>
      <c r="B2303" s="14">
        <v>24</v>
      </c>
      <c r="C2303" t="s">
        <v>56</v>
      </c>
      <c r="D2303" t="s">
        <v>58</v>
      </c>
      <c r="E2303" t="str">
        <f t="shared" si="35"/>
        <v>9/15/2012†*24Average Per Ton100% Cycling</v>
      </c>
      <c r="F2303">
        <v>0.3405958</v>
      </c>
      <c r="G2303">
        <v>0.29627949999999997</v>
      </c>
      <c r="H2303">
        <v>0.31627060000000001</v>
      </c>
      <c r="I2303">
        <v>70.582160000000002</v>
      </c>
      <c r="J2303">
        <v>-0.2264803</v>
      </c>
      <c r="K2303">
        <v>-0.1188563</v>
      </c>
      <c r="L2303" s="1">
        <v>-4.4316300000000003E-2</v>
      </c>
      <c r="M2303" s="1">
        <v>3.0223699999999999E-2</v>
      </c>
      <c r="N2303">
        <v>0.13784769999999999</v>
      </c>
      <c r="O2303">
        <v>-0.20648910000000001</v>
      </c>
      <c r="P2303">
        <v>-9.88652E-2</v>
      </c>
      <c r="Q2303">
        <v>-2.4325099999999999E-2</v>
      </c>
      <c r="R2303">
        <v>5.02149E-2</v>
      </c>
      <c r="S2303">
        <v>0.1578389</v>
      </c>
    </row>
    <row r="2304" spans="1:19">
      <c r="A2304" s="12" t="s">
        <v>24</v>
      </c>
      <c r="B2304" s="14">
        <v>24</v>
      </c>
      <c r="C2304" t="s">
        <v>56</v>
      </c>
      <c r="D2304" t="s">
        <v>57</v>
      </c>
      <c r="E2304" t="str">
        <f t="shared" si="35"/>
        <v>9/15/2012†*24Average Per Ton50% Cycling</v>
      </c>
      <c r="F2304">
        <v>0.26731559999999999</v>
      </c>
      <c r="G2304">
        <v>0.27119130000000002</v>
      </c>
      <c r="H2304">
        <v>0.24345510000000001</v>
      </c>
      <c r="I2304">
        <v>70.550470000000004</v>
      </c>
      <c r="J2304">
        <v>-0.31111299999999997</v>
      </c>
      <c r="K2304">
        <v>-0.12501509999999999</v>
      </c>
      <c r="L2304" s="1">
        <v>3.8757000000000002E-3</v>
      </c>
      <c r="M2304" s="1">
        <v>0.13276650000000001</v>
      </c>
      <c r="N2304">
        <v>0.31886429999999999</v>
      </c>
      <c r="O2304">
        <v>-0.33884910000000001</v>
      </c>
      <c r="P2304">
        <v>-0.15275130000000001</v>
      </c>
      <c r="Q2304">
        <v>-2.38605E-2</v>
      </c>
      <c r="R2304">
        <v>0.10503029999999999</v>
      </c>
      <c r="S2304">
        <v>0.2911281</v>
      </c>
    </row>
    <row r="2305" spans="1:19">
      <c r="A2305" s="12" t="s">
        <v>24</v>
      </c>
      <c r="B2305" s="14">
        <v>24</v>
      </c>
      <c r="C2305" t="s">
        <v>56</v>
      </c>
      <c r="D2305" t="s">
        <v>52</v>
      </c>
      <c r="E2305" t="str">
        <f t="shared" si="35"/>
        <v>9/15/2012†*24Average Per TonAll</v>
      </c>
      <c r="F2305">
        <v>0.33106930000000001</v>
      </c>
      <c r="G2305">
        <v>0.293018</v>
      </c>
      <c r="H2305">
        <v>0.30680459999999998</v>
      </c>
      <c r="I2305">
        <v>70.578040000000001</v>
      </c>
      <c r="J2305">
        <v>-0.23748250000000001</v>
      </c>
      <c r="K2305">
        <v>-0.119657</v>
      </c>
      <c r="L2305" s="1">
        <v>-3.8051300000000003E-2</v>
      </c>
      <c r="M2305" s="1">
        <v>4.3554299999999997E-2</v>
      </c>
      <c r="N2305">
        <v>0.16137989999999999</v>
      </c>
      <c r="O2305">
        <v>-0.2236959</v>
      </c>
      <c r="P2305">
        <v>-0.1058704</v>
      </c>
      <c r="Q2305">
        <v>-2.42647E-2</v>
      </c>
      <c r="R2305">
        <v>5.73409E-2</v>
      </c>
      <c r="S2305">
        <v>0.1751665</v>
      </c>
    </row>
    <row r="2306" spans="1:19">
      <c r="A2306" s="12" t="s">
        <v>28</v>
      </c>
      <c r="B2306" s="14">
        <v>1</v>
      </c>
      <c r="C2306" t="s">
        <v>63</v>
      </c>
      <c r="D2306" t="s">
        <v>58</v>
      </c>
      <c r="E2306" t="str">
        <f t="shared" si="35"/>
        <v>Average Two Hour Event Day‡1Aggregate100% Cycling</v>
      </c>
      <c r="F2306">
        <v>10.87307</v>
      </c>
      <c r="G2306">
        <v>11.027559999999999</v>
      </c>
      <c r="I2306">
        <v>69.742549999999994</v>
      </c>
      <c r="J2306">
        <v>-0.26265179999999999</v>
      </c>
      <c r="K2306">
        <v>-1.6203499999999999E-2</v>
      </c>
      <c r="L2306" s="1">
        <v>0.15448590000000001</v>
      </c>
      <c r="M2306" s="1">
        <v>0.3251752</v>
      </c>
      <c r="N2306">
        <v>0.57162349999999995</v>
      </c>
    </row>
    <row r="2307" spans="1:19">
      <c r="A2307" s="12" t="s">
        <v>28</v>
      </c>
      <c r="B2307" s="14">
        <v>1</v>
      </c>
      <c r="C2307" t="s">
        <v>63</v>
      </c>
      <c r="D2307" t="s">
        <v>57</v>
      </c>
      <c r="E2307" t="str">
        <f t="shared" ref="E2307:E2370" si="36">CONCATENATE(A2307,B2307,C2307,D2307)</f>
        <v>Average Two Hour Event Day‡1Aggregate50% Cycling</v>
      </c>
      <c r="F2307">
        <v>10.32892</v>
      </c>
      <c r="G2307">
        <v>10.437049999999999</v>
      </c>
      <c r="I2307">
        <v>69.96172</v>
      </c>
      <c r="J2307">
        <v>-0.31262440000000002</v>
      </c>
      <c r="K2307">
        <v>-6.4036800000000005E-2</v>
      </c>
      <c r="L2307" s="1">
        <v>0.1081343</v>
      </c>
      <c r="M2307" s="1">
        <v>0.28030529999999998</v>
      </c>
      <c r="N2307">
        <v>0.52889299999999995</v>
      </c>
    </row>
    <row r="2308" spans="1:19">
      <c r="A2308" s="12" t="s">
        <v>28</v>
      </c>
      <c r="B2308" s="14">
        <v>1</v>
      </c>
      <c r="C2308" t="s">
        <v>63</v>
      </c>
      <c r="D2308" t="s">
        <v>52</v>
      </c>
      <c r="E2308" t="str">
        <f t="shared" si="36"/>
        <v>Average Two Hour Event Day‡1AggregateAll</v>
      </c>
      <c r="F2308">
        <v>21.209810000000001</v>
      </c>
      <c r="G2308">
        <v>21.472190000000001</v>
      </c>
      <c r="I2308">
        <v>69.845560000000006</v>
      </c>
      <c r="J2308">
        <v>-0.57604549999999999</v>
      </c>
      <c r="K2308">
        <v>-8.0699099999999996E-2</v>
      </c>
      <c r="L2308" s="1">
        <v>0.26237630000000001</v>
      </c>
      <c r="M2308" s="1">
        <v>0.60545170000000004</v>
      </c>
      <c r="N2308">
        <v>1.1007979999999999</v>
      </c>
    </row>
    <row r="2309" spans="1:19">
      <c r="A2309" s="12" t="s">
        <v>28</v>
      </c>
      <c r="B2309" s="14">
        <v>1</v>
      </c>
      <c r="C2309" t="s">
        <v>55</v>
      </c>
      <c r="D2309" t="s">
        <v>58</v>
      </c>
      <c r="E2309" t="str">
        <f t="shared" si="36"/>
        <v>Average Two Hour Event Day‡1Average Per Device100% Cycling</v>
      </c>
      <c r="F2309">
        <v>0.74985400000000002</v>
      </c>
      <c r="G2309">
        <v>0.76050799999999996</v>
      </c>
      <c r="I2309">
        <v>69.742549999999994</v>
      </c>
      <c r="J2309">
        <v>-2.3397999999999999E-2</v>
      </c>
      <c r="K2309">
        <v>-3.2797999999999998E-3</v>
      </c>
      <c r="L2309" s="1">
        <v>1.0654E-2</v>
      </c>
      <c r="M2309" s="1">
        <v>2.4587899999999999E-2</v>
      </c>
      <c r="N2309">
        <v>4.4706099999999999E-2</v>
      </c>
    </row>
    <row r="2310" spans="1:19">
      <c r="A2310" s="12" t="s">
        <v>28</v>
      </c>
      <c r="B2310" s="14">
        <v>1</v>
      </c>
      <c r="C2310" t="s">
        <v>55</v>
      </c>
      <c r="D2310" t="s">
        <v>57</v>
      </c>
      <c r="E2310" t="str">
        <f t="shared" si="36"/>
        <v>Average Two Hour Event Day‡1Average Per Device50% Cycling</v>
      </c>
      <c r="F2310">
        <v>0.83045040000000003</v>
      </c>
      <c r="G2310">
        <v>0.83914449999999996</v>
      </c>
      <c r="I2310">
        <v>69.96172</v>
      </c>
      <c r="J2310">
        <v>-3.0710100000000001E-2</v>
      </c>
      <c r="K2310">
        <v>-7.4298000000000003E-3</v>
      </c>
      <c r="L2310" s="1">
        <v>8.6940999999999997E-3</v>
      </c>
      <c r="M2310" s="1">
        <v>2.4818E-2</v>
      </c>
      <c r="N2310">
        <v>4.8098399999999999E-2</v>
      </c>
    </row>
    <row r="2311" spans="1:19">
      <c r="A2311" s="12" t="s">
        <v>28</v>
      </c>
      <c r="B2311" s="14">
        <v>1</v>
      </c>
      <c r="C2311" t="s">
        <v>55</v>
      </c>
      <c r="D2311" t="s">
        <v>52</v>
      </c>
      <c r="E2311" t="str">
        <f t="shared" si="36"/>
        <v>Average Two Hour Event Day‡1Average Per DeviceAll</v>
      </c>
      <c r="F2311">
        <v>0.7877343</v>
      </c>
      <c r="G2311">
        <v>0.79746709999999998</v>
      </c>
      <c r="I2311">
        <v>69.845560000000006</v>
      </c>
      <c r="J2311">
        <v>-2.68347E-2</v>
      </c>
      <c r="K2311">
        <v>-5.2303000000000002E-3</v>
      </c>
      <c r="L2311" s="1">
        <v>9.7328999999999992E-3</v>
      </c>
      <c r="M2311" s="1">
        <v>2.4695999999999999E-2</v>
      </c>
      <c r="N2311">
        <v>4.6300500000000001E-2</v>
      </c>
    </row>
    <row r="2312" spans="1:19">
      <c r="A2312" s="12" t="s">
        <v>28</v>
      </c>
      <c r="B2312" s="14">
        <v>1</v>
      </c>
      <c r="C2312" t="s">
        <v>54</v>
      </c>
      <c r="D2312" t="s">
        <v>58</v>
      </c>
      <c r="E2312" t="str">
        <f t="shared" si="36"/>
        <v>Average Two Hour Event Day‡1Average Per Premise100% Cycling</v>
      </c>
      <c r="F2312">
        <v>0.88759770000000004</v>
      </c>
      <c r="G2312">
        <v>0.90020880000000003</v>
      </c>
      <c r="I2312">
        <v>69.742549999999994</v>
      </c>
      <c r="J2312">
        <v>-2.1441000000000002E-2</v>
      </c>
      <c r="K2312">
        <v>-1.3227E-3</v>
      </c>
      <c r="L2312" s="1">
        <v>1.26111E-2</v>
      </c>
      <c r="M2312" s="1">
        <v>2.65449E-2</v>
      </c>
      <c r="N2312">
        <v>4.6663099999999999E-2</v>
      </c>
    </row>
    <row r="2313" spans="1:19">
      <c r="A2313" s="12" t="s">
        <v>28</v>
      </c>
      <c r="B2313" s="14">
        <v>1</v>
      </c>
      <c r="C2313" t="s">
        <v>54</v>
      </c>
      <c r="D2313" t="s">
        <v>57</v>
      </c>
      <c r="E2313" t="str">
        <f t="shared" si="36"/>
        <v>Average Two Hour Event Day‡1Average Per Premise50% Cycling</v>
      </c>
      <c r="F2313">
        <v>0.96730819999999995</v>
      </c>
      <c r="G2313">
        <v>0.9774351</v>
      </c>
      <c r="I2313">
        <v>69.96172</v>
      </c>
      <c r="J2313">
        <v>-2.9277399999999999E-2</v>
      </c>
      <c r="K2313">
        <v>-5.9971E-3</v>
      </c>
      <c r="L2313" s="1">
        <v>1.01268E-2</v>
      </c>
      <c r="M2313" s="1">
        <v>2.6250699999999998E-2</v>
      </c>
      <c r="N2313">
        <v>4.9531100000000002E-2</v>
      </c>
    </row>
    <row r="2314" spans="1:19">
      <c r="A2314" s="12" t="s">
        <v>28</v>
      </c>
      <c r="B2314" s="14">
        <v>1</v>
      </c>
      <c r="C2314" t="s">
        <v>54</v>
      </c>
      <c r="D2314" t="s">
        <v>52</v>
      </c>
      <c r="E2314" t="str">
        <f t="shared" si="36"/>
        <v>Average Two Hour Event Day‡1Average Per PremiseAll</v>
      </c>
      <c r="F2314">
        <v>0.92506160000000004</v>
      </c>
      <c r="G2314">
        <v>0.93650509999999998</v>
      </c>
      <c r="I2314">
        <v>69.845560000000006</v>
      </c>
      <c r="J2314">
        <v>-2.51241E-2</v>
      </c>
      <c r="K2314">
        <v>-3.5197000000000002E-3</v>
      </c>
      <c r="L2314" s="1">
        <v>1.1443500000000001E-2</v>
      </c>
      <c r="M2314" s="1">
        <v>2.6406700000000002E-2</v>
      </c>
      <c r="N2314">
        <v>4.8011100000000001E-2</v>
      </c>
    </row>
    <row r="2315" spans="1:19">
      <c r="A2315" s="12" t="s">
        <v>28</v>
      </c>
      <c r="B2315" s="14">
        <v>1</v>
      </c>
      <c r="C2315" t="s">
        <v>56</v>
      </c>
      <c r="D2315" t="s">
        <v>58</v>
      </c>
      <c r="E2315" t="str">
        <f t="shared" si="36"/>
        <v>Average Two Hour Event Day‡1Average Per Ton100% Cycling</v>
      </c>
      <c r="F2315">
        <v>0.20735899999999999</v>
      </c>
      <c r="G2315">
        <v>0.2103052</v>
      </c>
      <c r="I2315">
        <v>69.742549999999994</v>
      </c>
      <c r="J2315">
        <v>-3.1105899999999999E-2</v>
      </c>
      <c r="K2315">
        <v>-1.09876E-2</v>
      </c>
      <c r="L2315" s="1">
        <v>2.9461999999999999E-3</v>
      </c>
      <c r="M2315" s="1">
        <v>1.6879999999999999E-2</v>
      </c>
      <c r="N2315">
        <v>3.6998200000000002E-2</v>
      </c>
    </row>
    <row r="2316" spans="1:19">
      <c r="A2316" s="12" t="s">
        <v>28</v>
      </c>
      <c r="B2316" s="14">
        <v>1</v>
      </c>
      <c r="C2316" t="s">
        <v>56</v>
      </c>
      <c r="D2316" t="s">
        <v>57</v>
      </c>
      <c r="E2316" t="str">
        <f t="shared" si="36"/>
        <v>Average Two Hour Event Day‡1Average Per Ton50% Cycling</v>
      </c>
      <c r="F2316">
        <v>0.2392513</v>
      </c>
      <c r="G2316">
        <v>0.2417561</v>
      </c>
      <c r="I2316">
        <v>69.96172</v>
      </c>
      <c r="J2316">
        <v>-3.6899500000000002E-2</v>
      </c>
      <c r="K2316">
        <v>-1.36192E-2</v>
      </c>
      <c r="L2316" s="1">
        <v>2.5046999999999999E-3</v>
      </c>
      <c r="M2316" s="1">
        <v>1.8628599999999999E-2</v>
      </c>
      <c r="N2316">
        <v>4.1909000000000002E-2</v>
      </c>
    </row>
    <row r="2317" spans="1:19">
      <c r="A2317" s="12" t="s">
        <v>28</v>
      </c>
      <c r="B2317" s="14">
        <v>1</v>
      </c>
      <c r="C2317" t="s">
        <v>56</v>
      </c>
      <c r="D2317" t="s">
        <v>52</v>
      </c>
      <c r="E2317" t="str">
        <f t="shared" si="36"/>
        <v>Average Two Hour Event Day‡1Average Per TonAll</v>
      </c>
      <c r="F2317">
        <v>0.2223484</v>
      </c>
      <c r="G2317">
        <v>0.22508710000000001</v>
      </c>
      <c r="I2317">
        <v>69.845560000000006</v>
      </c>
      <c r="J2317">
        <v>-3.3828900000000002E-2</v>
      </c>
      <c r="K2317">
        <v>-1.2224499999999999E-2</v>
      </c>
      <c r="L2317" s="1">
        <v>2.7387000000000002E-3</v>
      </c>
      <c r="M2317" s="1">
        <v>1.77019E-2</v>
      </c>
      <c r="N2317">
        <v>3.9306300000000002E-2</v>
      </c>
    </row>
    <row r="2318" spans="1:19">
      <c r="A2318" s="12" t="s">
        <v>28</v>
      </c>
      <c r="B2318" s="14">
        <v>2</v>
      </c>
      <c r="C2318" t="s">
        <v>63</v>
      </c>
      <c r="D2318" t="s">
        <v>58</v>
      </c>
      <c r="E2318" t="str">
        <f t="shared" si="36"/>
        <v>Average Two Hour Event Day‡2Aggregate100% Cycling</v>
      </c>
      <c r="F2318">
        <v>9.4315250000000006</v>
      </c>
      <c r="G2318">
        <v>9.6945300000000003</v>
      </c>
      <c r="I2318">
        <v>69.406440000000003</v>
      </c>
      <c r="J2318">
        <v>-0.10793899999999999</v>
      </c>
      <c r="K2318">
        <v>0.1112175</v>
      </c>
      <c r="L2318" s="1">
        <v>0.26300469999999998</v>
      </c>
      <c r="M2318" s="1">
        <v>0.41479189999999999</v>
      </c>
      <c r="N2318">
        <v>0.63394839999999997</v>
      </c>
    </row>
    <row r="2319" spans="1:19">
      <c r="A2319" s="12" t="s">
        <v>28</v>
      </c>
      <c r="B2319" s="14">
        <v>2</v>
      </c>
      <c r="C2319" t="s">
        <v>63</v>
      </c>
      <c r="D2319" t="s">
        <v>57</v>
      </c>
      <c r="E2319" t="str">
        <f t="shared" si="36"/>
        <v>Average Two Hour Event Day‡2Aggregate50% Cycling</v>
      </c>
      <c r="F2319">
        <v>9.0347329999999992</v>
      </c>
      <c r="G2319">
        <v>9.0112939999999995</v>
      </c>
      <c r="I2319">
        <v>69.539649999999995</v>
      </c>
      <c r="J2319">
        <v>-0.39228790000000002</v>
      </c>
      <c r="K2319">
        <v>-0.17436850000000001</v>
      </c>
      <c r="L2319" s="1">
        <v>-2.3438199999999999E-2</v>
      </c>
      <c r="M2319" s="1">
        <v>0.1274921</v>
      </c>
      <c r="N2319">
        <v>0.34541149999999998</v>
      </c>
    </row>
    <row r="2320" spans="1:19">
      <c r="A2320" s="12" t="s">
        <v>28</v>
      </c>
      <c r="B2320" s="14">
        <v>2</v>
      </c>
      <c r="C2320" t="s">
        <v>63</v>
      </c>
      <c r="D2320" t="s">
        <v>52</v>
      </c>
      <c r="E2320" t="str">
        <f t="shared" si="36"/>
        <v>Average Two Hour Event Day‡2AggregateAll</v>
      </c>
      <c r="F2320">
        <v>18.473739999999999</v>
      </c>
      <c r="G2320">
        <v>18.710979999999999</v>
      </c>
      <c r="I2320">
        <v>69.469049999999996</v>
      </c>
      <c r="J2320">
        <v>-0.50296819999999998</v>
      </c>
      <c r="K2320">
        <v>-6.5645099999999998E-2</v>
      </c>
      <c r="L2320" s="1">
        <v>0.2372436</v>
      </c>
      <c r="M2320" s="1">
        <v>0.54013219999999995</v>
      </c>
      <c r="N2320">
        <v>0.97745530000000003</v>
      </c>
    </row>
    <row r="2321" spans="1:14">
      <c r="A2321" s="12" t="s">
        <v>28</v>
      </c>
      <c r="B2321" s="14">
        <v>2</v>
      </c>
      <c r="C2321" t="s">
        <v>55</v>
      </c>
      <c r="D2321" t="s">
        <v>58</v>
      </c>
      <c r="E2321" t="str">
        <f t="shared" si="36"/>
        <v>Average Two Hour Event Day‡2Average Per Device100% Cycling</v>
      </c>
      <c r="F2321">
        <v>0.65043870000000004</v>
      </c>
      <c r="G2321">
        <v>0.66857670000000002</v>
      </c>
      <c r="I2321">
        <v>69.406440000000003</v>
      </c>
      <c r="J2321">
        <v>-1.21432E-2</v>
      </c>
      <c r="K2321">
        <v>5.7470999999999998E-3</v>
      </c>
      <c r="L2321" s="1">
        <v>1.8137899999999998E-2</v>
      </c>
      <c r="M2321" s="1">
        <v>3.0528699999999999E-2</v>
      </c>
      <c r="N2321">
        <v>4.84191E-2</v>
      </c>
    </row>
    <row r="2322" spans="1:14">
      <c r="A2322" s="12" t="s">
        <v>28</v>
      </c>
      <c r="B2322" s="14">
        <v>2</v>
      </c>
      <c r="C2322" t="s">
        <v>55</v>
      </c>
      <c r="D2322" t="s">
        <v>57</v>
      </c>
      <c r="E2322" t="str">
        <f t="shared" si="36"/>
        <v>Average Two Hour Event Day‡2Average Per Device50% Cycling</v>
      </c>
      <c r="F2322">
        <v>0.72639730000000002</v>
      </c>
      <c r="G2322">
        <v>0.72451290000000002</v>
      </c>
      <c r="I2322">
        <v>69.539649999999995</v>
      </c>
      <c r="J2322">
        <v>-3.6427399999999999E-2</v>
      </c>
      <c r="K2322">
        <v>-1.6019200000000001E-2</v>
      </c>
      <c r="L2322" s="1">
        <v>-1.8845000000000001E-3</v>
      </c>
      <c r="M2322" s="1">
        <v>1.2250199999999999E-2</v>
      </c>
      <c r="N2322">
        <v>3.26585E-2</v>
      </c>
    </row>
    <row r="2323" spans="1:14">
      <c r="A2323" s="12" t="s">
        <v>28</v>
      </c>
      <c r="B2323" s="14">
        <v>2</v>
      </c>
      <c r="C2323" t="s">
        <v>55</v>
      </c>
      <c r="D2323" t="s">
        <v>52</v>
      </c>
      <c r="E2323" t="str">
        <f t="shared" si="36"/>
        <v>Average Two Hour Event Day‡2Average Per DeviceAll</v>
      </c>
      <c r="F2323">
        <v>0.68613930000000001</v>
      </c>
      <c r="G2323">
        <v>0.69486669999999995</v>
      </c>
      <c r="I2323">
        <v>69.469049999999996</v>
      </c>
      <c r="J2323">
        <v>-2.3556799999999999E-2</v>
      </c>
      <c r="K2323">
        <v>-4.483E-3</v>
      </c>
      <c r="L2323" s="1">
        <v>8.7273999999999997E-3</v>
      </c>
      <c r="M2323" s="1">
        <v>2.19378E-2</v>
      </c>
      <c r="N2323">
        <v>4.1011600000000002E-2</v>
      </c>
    </row>
    <row r="2324" spans="1:14">
      <c r="A2324" s="12" t="s">
        <v>28</v>
      </c>
      <c r="B2324" s="14">
        <v>2</v>
      </c>
      <c r="C2324" t="s">
        <v>54</v>
      </c>
      <c r="D2324" t="s">
        <v>58</v>
      </c>
      <c r="E2324" t="str">
        <f t="shared" si="36"/>
        <v>Average Two Hour Event Day‡2Average Per Premise100% Cycling</v>
      </c>
      <c r="F2324">
        <v>0.76992039999999995</v>
      </c>
      <c r="G2324">
        <v>0.79139020000000004</v>
      </c>
      <c r="I2324">
        <v>69.406440000000003</v>
      </c>
      <c r="J2324">
        <v>-8.8112999999999993E-3</v>
      </c>
      <c r="K2324">
        <v>9.0790000000000003E-3</v>
      </c>
      <c r="L2324" s="1">
        <v>2.1469800000000001E-2</v>
      </c>
      <c r="M2324" s="1">
        <v>3.3860599999999998E-2</v>
      </c>
      <c r="N2324">
        <v>5.1750900000000002E-2</v>
      </c>
    </row>
    <row r="2325" spans="1:14">
      <c r="A2325" s="12" t="s">
        <v>28</v>
      </c>
      <c r="B2325" s="14">
        <v>2</v>
      </c>
      <c r="C2325" t="s">
        <v>54</v>
      </c>
      <c r="D2325" t="s">
        <v>57</v>
      </c>
      <c r="E2325" t="str">
        <f t="shared" si="36"/>
        <v>Average Two Hour Event Day‡2Average Per Premise50% Cycling</v>
      </c>
      <c r="F2325">
        <v>0.84610719999999995</v>
      </c>
      <c r="G2325">
        <v>0.8439122</v>
      </c>
      <c r="I2325">
        <v>69.539649999999995</v>
      </c>
      <c r="J2325">
        <v>-3.6738E-2</v>
      </c>
      <c r="K2325">
        <v>-1.6329699999999999E-2</v>
      </c>
      <c r="L2325" s="1">
        <v>-2.1949999999999999E-3</v>
      </c>
      <c r="M2325" s="1">
        <v>1.1939699999999999E-2</v>
      </c>
      <c r="N2325">
        <v>3.2348000000000002E-2</v>
      </c>
    </row>
    <row r="2326" spans="1:14">
      <c r="A2326" s="12" t="s">
        <v>28</v>
      </c>
      <c r="B2326" s="14">
        <v>2</v>
      </c>
      <c r="C2326" t="s">
        <v>54</v>
      </c>
      <c r="D2326" t="s">
        <v>52</v>
      </c>
      <c r="E2326" t="str">
        <f t="shared" si="36"/>
        <v>Average Two Hour Event Day‡2Average Per PremiseAll</v>
      </c>
      <c r="F2326">
        <v>0.80572820000000001</v>
      </c>
      <c r="G2326">
        <v>0.81607549999999995</v>
      </c>
      <c r="I2326">
        <v>69.469049999999996</v>
      </c>
      <c r="J2326">
        <v>-2.1936899999999999E-2</v>
      </c>
      <c r="K2326">
        <v>-2.8630999999999999E-3</v>
      </c>
      <c r="L2326" s="1">
        <v>1.03473E-2</v>
      </c>
      <c r="M2326" s="1">
        <v>2.35578E-2</v>
      </c>
      <c r="N2326">
        <v>4.2631500000000003E-2</v>
      </c>
    </row>
    <row r="2327" spans="1:14">
      <c r="A2327" s="12" t="s">
        <v>28</v>
      </c>
      <c r="B2327" s="14">
        <v>2</v>
      </c>
      <c r="C2327" t="s">
        <v>56</v>
      </c>
      <c r="D2327" t="s">
        <v>58</v>
      </c>
      <c r="E2327" t="str">
        <f t="shared" si="36"/>
        <v>Average Two Hour Event Day‡2Average Per Ton100% Cycling</v>
      </c>
      <c r="F2327">
        <v>0.17986750000000001</v>
      </c>
      <c r="G2327">
        <v>0.1848832</v>
      </c>
      <c r="I2327">
        <v>69.406440000000003</v>
      </c>
      <c r="J2327">
        <v>-2.52654E-2</v>
      </c>
      <c r="K2327">
        <v>-7.3750999999999999E-3</v>
      </c>
      <c r="L2327" s="1">
        <v>5.0156999999999997E-3</v>
      </c>
      <c r="M2327" s="1">
        <v>1.7406499999999998E-2</v>
      </c>
      <c r="N2327">
        <v>3.5296800000000003E-2</v>
      </c>
    </row>
    <row r="2328" spans="1:14">
      <c r="A2328" s="12" t="s">
        <v>28</v>
      </c>
      <c r="B2328" s="14">
        <v>2</v>
      </c>
      <c r="C2328" t="s">
        <v>56</v>
      </c>
      <c r="D2328" t="s">
        <v>57</v>
      </c>
      <c r="E2328" t="str">
        <f t="shared" si="36"/>
        <v>Average Two Hour Event Day‡2Average Per Ton50% Cycling</v>
      </c>
      <c r="F2328">
        <v>0.20927380000000001</v>
      </c>
      <c r="G2328">
        <v>0.2087309</v>
      </c>
      <c r="I2328">
        <v>69.539649999999995</v>
      </c>
      <c r="J2328">
        <v>-3.5085900000000003E-2</v>
      </c>
      <c r="K2328">
        <v>-1.4677600000000001E-2</v>
      </c>
      <c r="L2328" s="1">
        <v>-5.4290000000000002E-4</v>
      </c>
      <c r="M2328" s="1">
        <v>1.3591799999999999E-2</v>
      </c>
      <c r="N2328">
        <v>3.4000000000000002E-2</v>
      </c>
    </row>
    <row r="2329" spans="1:14">
      <c r="A2329" s="12" t="s">
        <v>28</v>
      </c>
      <c r="B2329" s="14">
        <v>2</v>
      </c>
      <c r="C2329" t="s">
        <v>56</v>
      </c>
      <c r="D2329" t="s">
        <v>52</v>
      </c>
      <c r="E2329" t="str">
        <f t="shared" si="36"/>
        <v>Average Two Hour Event Day‡2Average Per TonAll</v>
      </c>
      <c r="F2329">
        <v>0.19368840000000001</v>
      </c>
      <c r="G2329">
        <v>0.1960916</v>
      </c>
      <c r="I2329">
        <v>69.469049999999996</v>
      </c>
      <c r="J2329">
        <v>-2.9881000000000001E-2</v>
      </c>
      <c r="K2329">
        <v>-1.0807300000000001E-2</v>
      </c>
      <c r="L2329" s="1">
        <v>2.4031999999999999E-3</v>
      </c>
      <c r="M2329" s="1">
        <v>1.56136E-2</v>
      </c>
      <c r="N2329">
        <v>3.46874E-2</v>
      </c>
    </row>
    <row r="2330" spans="1:14">
      <c r="A2330" s="12" t="s">
        <v>28</v>
      </c>
      <c r="B2330" s="14">
        <v>3</v>
      </c>
      <c r="C2330" t="s">
        <v>63</v>
      </c>
      <c r="D2330" t="s">
        <v>58</v>
      </c>
      <c r="E2330" t="str">
        <f t="shared" si="36"/>
        <v>Average Two Hour Event Day‡3Aggregate100% Cycling</v>
      </c>
      <c r="F2330">
        <v>8.6558349999999997</v>
      </c>
      <c r="G2330">
        <v>8.991968</v>
      </c>
      <c r="I2330">
        <v>68.739699999999999</v>
      </c>
      <c r="J2330">
        <v>-1.5007400000000001E-2</v>
      </c>
      <c r="K2330">
        <v>0.19244910000000001</v>
      </c>
      <c r="L2330" s="1">
        <v>0.33613280000000001</v>
      </c>
      <c r="M2330" s="1">
        <v>0.47981659999999998</v>
      </c>
      <c r="N2330">
        <v>0.68727309999999997</v>
      </c>
    </row>
    <row r="2331" spans="1:14">
      <c r="A2331" s="12" t="s">
        <v>28</v>
      </c>
      <c r="B2331" s="14">
        <v>3</v>
      </c>
      <c r="C2331" t="s">
        <v>63</v>
      </c>
      <c r="D2331" t="s">
        <v>57</v>
      </c>
      <c r="E2331" t="str">
        <f t="shared" si="36"/>
        <v>Average Two Hour Event Day‡3Aggregate50% Cycling</v>
      </c>
      <c r="F2331">
        <v>8.1215080000000004</v>
      </c>
      <c r="G2331">
        <v>8.1121839999999992</v>
      </c>
      <c r="I2331">
        <v>68.820080000000004</v>
      </c>
      <c r="J2331">
        <v>-0.32690950000000002</v>
      </c>
      <c r="K2331">
        <v>-0.13927780000000001</v>
      </c>
      <c r="L2331" s="1">
        <v>-9.3247999999999994E-3</v>
      </c>
      <c r="M2331" s="1">
        <v>0.12062829999999999</v>
      </c>
      <c r="N2331">
        <v>0.30825999999999998</v>
      </c>
    </row>
    <row r="2332" spans="1:14">
      <c r="A2332" s="12" t="s">
        <v>28</v>
      </c>
      <c r="B2332" s="14">
        <v>3</v>
      </c>
      <c r="C2332" t="s">
        <v>63</v>
      </c>
      <c r="D2332" t="s">
        <v>52</v>
      </c>
      <c r="E2332" t="str">
        <f t="shared" si="36"/>
        <v>Average Two Hour Event Day‡3AggregateAll</v>
      </c>
      <c r="F2332">
        <v>16.782640000000001</v>
      </c>
      <c r="G2332">
        <v>17.106670000000001</v>
      </c>
      <c r="I2332">
        <v>68.777479999999997</v>
      </c>
      <c r="J2332">
        <v>-0.34480179999999999</v>
      </c>
      <c r="K2332">
        <v>5.0348799999999999E-2</v>
      </c>
      <c r="L2332" s="1">
        <v>0.32402890000000001</v>
      </c>
      <c r="M2332" s="1">
        <v>0.59770900000000005</v>
      </c>
      <c r="N2332">
        <v>0.99285970000000001</v>
      </c>
    </row>
    <row r="2333" spans="1:14">
      <c r="A2333" s="12" t="s">
        <v>28</v>
      </c>
      <c r="B2333" s="14">
        <v>3</v>
      </c>
      <c r="C2333" t="s">
        <v>55</v>
      </c>
      <c r="D2333" t="s">
        <v>58</v>
      </c>
      <c r="E2333" t="str">
        <f t="shared" si="36"/>
        <v>Average Two Hour Event Day‡3Average Per Device100% Cycling</v>
      </c>
      <c r="F2333">
        <v>0.59694380000000002</v>
      </c>
      <c r="G2333">
        <v>0.62012489999999998</v>
      </c>
      <c r="I2333">
        <v>68.739699999999999</v>
      </c>
      <c r="J2333">
        <v>-5.4834000000000003E-3</v>
      </c>
      <c r="K2333">
        <v>1.1451899999999999E-2</v>
      </c>
      <c r="L2333" s="1">
        <v>2.31811E-2</v>
      </c>
      <c r="M2333" s="1">
        <v>3.4910400000000001E-2</v>
      </c>
      <c r="N2333">
        <v>5.1845700000000002E-2</v>
      </c>
    </row>
    <row r="2334" spans="1:14">
      <c r="A2334" s="12" t="s">
        <v>28</v>
      </c>
      <c r="B2334" s="14">
        <v>3</v>
      </c>
      <c r="C2334" t="s">
        <v>55</v>
      </c>
      <c r="D2334" t="s">
        <v>57</v>
      </c>
      <c r="E2334" t="str">
        <f t="shared" si="36"/>
        <v>Average Two Hour Event Day‡3Average Per Device50% Cycling</v>
      </c>
      <c r="F2334">
        <v>0.65297360000000004</v>
      </c>
      <c r="G2334">
        <v>0.65222389999999997</v>
      </c>
      <c r="I2334">
        <v>68.820080000000004</v>
      </c>
      <c r="J2334">
        <v>-3.04917E-2</v>
      </c>
      <c r="K2334">
        <v>-1.29199E-2</v>
      </c>
      <c r="L2334" s="1">
        <v>-7.4969999999999995E-4</v>
      </c>
      <c r="M2334" s="1">
        <v>1.14205E-2</v>
      </c>
      <c r="N2334">
        <v>2.8992299999999999E-2</v>
      </c>
    </row>
    <row r="2335" spans="1:14">
      <c r="A2335" s="12" t="s">
        <v>28</v>
      </c>
      <c r="B2335" s="14">
        <v>3</v>
      </c>
      <c r="C2335" t="s">
        <v>55</v>
      </c>
      <c r="D2335" t="s">
        <v>52</v>
      </c>
      <c r="E2335" t="str">
        <f t="shared" si="36"/>
        <v>Average Two Hour Event Day‡3Average Per DeviceAll</v>
      </c>
      <c r="F2335">
        <v>0.62327779999999999</v>
      </c>
      <c r="G2335">
        <v>0.63521139999999998</v>
      </c>
      <c r="I2335">
        <v>68.777479999999997</v>
      </c>
      <c r="J2335">
        <v>-1.7237300000000001E-2</v>
      </c>
      <c r="K2335" s="40">
        <v>-2.8600000000000001E-6</v>
      </c>
      <c r="L2335" s="1">
        <v>1.1933600000000001E-2</v>
      </c>
      <c r="M2335" s="1">
        <v>2.3870100000000002E-2</v>
      </c>
      <c r="N2335">
        <v>4.1104599999999998E-2</v>
      </c>
    </row>
    <row r="2336" spans="1:14">
      <c r="A2336" s="12" t="s">
        <v>28</v>
      </c>
      <c r="B2336" s="14">
        <v>3</v>
      </c>
      <c r="C2336" t="s">
        <v>54</v>
      </c>
      <c r="D2336" t="s">
        <v>58</v>
      </c>
      <c r="E2336" t="str">
        <f t="shared" si="36"/>
        <v>Average Two Hour Event Day‡3Average Per Premise100% Cycling</v>
      </c>
      <c r="F2336">
        <v>0.70659879999999997</v>
      </c>
      <c r="G2336">
        <v>0.73403819999999997</v>
      </c>
      <c r="I2336">
        <v>68.739699999999999</v>
      </c>
      <c r="J2336">
        <v>-1.2251E-3</v>
      </c>
      <c r="K2336">
        <v>1.5710100000000001E-2</v>
      </c>
      <c r="L2336" s="1">
        <v>2.7439399999999999E-2</v>
      </c>
      <c r="M2336" s="1">
        <v>3.9168700000000001E-2</v>
      </c>
      <c r="N2336">
        <v>5.6103899999999998E-2</v>
      </c>
    </row>
    <row r="2337" spans="1:14">
      <c r="A2337" s="12" t="s">
        <v>28</v>
      </c>
      <c r="B2337" s="14">
        <v>3</v>
      </c>
      <c r="C2337" t="s">
        <v>54</v>
      </c>
      <c r="D2337" t="s">
        <v>57</v>
      </c>
      <c r="E2337" t="str">
        <f t="shared" si="36"/>
        <v>Average Two Hour Event Day‡3Average Per Premise50% Cycling</v>
      </c>
      <c r="F2337">
        <v>0.76058329999999996</v>
      </c>
      <c r="G2337">
        <v>0.75971</v>
      </c>
      <c r="I2337">
        <v>68.820080000000004</v>
      </c>
      <c r="J2337">
        <v>-3.0615199999999999E-2</v>
      </c>
      <c r="K2337">
        <v>-1.30434E-2</v>
      </c>
      <c r="L2337" s="1">
        <v>-8.7330000000000003E-4</v>
      </c>
      <c r="M2337" s="1">
        <v>1.12969E-2</v>
      </c>
      <c r="N2337">
        <v>2.8868700000000001E-2</v>
      </c>
    </row>
    <row r="2338" spans="1:14">
      <c r="A2338" s="12" t="s">
        <v>28</v>
      </c>
      <c r="B2338" s="14">
        <v>3</v>
      </c>
      <c r="C2338" t="s">
        <v>54</v>
      </c>
      <c r="D2338" t="s">
        <v>52</v>
      </c>
      <c r="E2338" t="str">
        <f t="shared" si="36"/>
        <v>Average Two Hour Event Day‡3Average Per PremiseAll</v>
      </c>
      <c r="F2338">
        <v>0.7319715</v>
      </c>
      <c r="G2338">
        <v>0.74610390000000004</v>
      </c>
      <c r="I2338">
        <v>68.777479999999997</v>
      </c>
      <c r="J2338">
        <v>-1.50385E-2</v>
      </c>
      <c r="K2338">
        <v>2.196E-3</v>
      </c>
      <c r="L2338" s="1">
        <v>1.4132499999999999E-2</v>
      </c>
      <c r="M2338" s="1">
        <v>2.6068999999999998E-2</v>
      </c>
      <c r="N2338">
        <v>4.3303399999999999E-2</v>
      </c>
    </row>
    <row r="2339" spans="1:14">
      <c r="A2339" s="12" t="s">
        <v>28</v>
      </c>
      <c r="B2339" s="14">
        <v>3</v>
      </c>
      <c r="C2339" t="s">
        <v>56</v>
      </c>
      <c r="D2339" t="s">
        <v>58</v>
      </c>
      <c r="E2339" t="str">
        <f t="shared" si="36"/>
        <v>Average Two Hour Event Day‡3Average Per Ton100% Cycling</v>
      </c>
      <c r="F2339">
        <v>0.16507440000000001</v>
      </c>
      <c r="G2339">
        <v>0.17148469999999999</v>
      </c>
      <c r="I2339">
        <v>68.739699999999999</v>
      </c>
      <c r="J2339">
        <v>-2.2254199999999998E-2</v>
      </c>
      <c r="K2339">
        <v>-5.3188999999999997E-3</v>
      </c>
      <c r="L2339" s="1">
        <v>6.4104000000000001E-3</v>
      </c>
      <c r="M2339" s="1">
        <v>1.8139599999999999E-2</v>
      </c>
      <c r="N2339">
        <v>3.5074899999999999E-2</v>
      </c>
    </row>
    <row r="2340" spans="1:14">
      <c r="A2340" s="12" t="s">
        <v>28</v>
      </c>
      <c r="B2340" s="14">
        <v>3</v>
      </c>
      <c r="C2340" t="s">
        <v>56</v>
      </c>
      <c r="D2340" t="s">
        <v>57</v>
      </c>
      <c r="E2340" t="str">
        <f t="shared" si="36"/>
        <v>Average Two Hour Event Day‡3Average Per Ton50% Cycling</v>
      </c>
      <c r="F2340">
        <v>0.1881205</v>
      </c>
      <c r="G2340">
        <v>0.1879046</v>
      </c>
      <c r="I2340">
        <v>68.820080000000004</v>
      </c>
      <c r="J2340">
        <v>-2.9957999999999999E-2</v>
      </c>
      <c r="K2340">
        <v>-1.23862E-2</v>
      </c>
      <c r="L2340" s="1">
        <v>-2.1599999999999999E-4</v>
      </c>
      <c r="M2340" s="1">
        <v>1.19542E-2</v>
      </c>
      <c r="N2340">
        <v>2.9526E-2</v>
      </c>
    </row>
    <row r="2341" spans="1:14">
      <c r="A2341" s="12" t="s">
        <v>28</v>
      </c>
      <c r="B2341" s="14">
        <v>3</v>
      </c>
      <c r="C2341" t="s">
        <v>56</v>
      </c>
      <c r="D2341" t="s">
        <v>52</v>
      </c>
      <c r="E2341" t="str">
        <f t="shared" si="36"/>
        <v>Average Two Hour Event Day‡3Average Per TonAll</v>
      </c>
      <c r="F2341">
        <v>0.17590610000000001</v>
      </c>
      <c r="G2341">
        <v>0.179202</v>
      </c>
      <c r="I2341">
        <v>68.777479999999997</v>
      </c>
      <c r="J2341">
        <v>-2.5874899999999999E-2</v>
      </c>
      <c r="K2341">
        <v>-8.6405000000000006E-3</v>
      </c>
      <c r="L2341" s="1">
        <v>3.2959999999999999E-3</v>
      </c>
      <c r="M2341" s="1">
        <v>1.52325E-2</v>
      </c>
      <c r="N2341">
        <v>3.24669E-2</v>
      </c>
    </row>
    <row r="2342" spans="1:14">
      <c r="A2342" s="12" t="s">
        <v>28</v>
      </c>
      <c r="B2342" s="14">
        <v>4</v>
      </c>
      <c r="C2342" t="s">
        <v>63</v>
      </c>
      <c r="D2342" t="s">
        <v>58</v>
      </c>
      <c r="E2342" t="str">
        <f t="shared" si="36"/>
        <v>Average Two Hour Event Day‡4Aggregate100% Cycling</v>
      </c>
      <c r="F2342">
        <v>8.1171970000000009</v>
      </c>
      <c r="G2342">
        <v>8.4282360000000001</v>
      </c>
      <c r="I2342">
        <v>67.968429999999998</v>
      </c>
      <c r="J2342">
        <v>-6.4507000000000002E-3</v>
      </c>
      <c r="K2342">
        <v>0.18112510000000001</v>
      </c>
      <c r="L2342" s="1">
        <v>0.31103950000000002</v>
      </c>
      <c r="M2342" s="1">
        <v>0.44095400000000001</v>
      </c>
      <c r="N2342">
        <v>0.62852980000000003</v>
      </c>
    </row>
    <row r="2343" spans="1:14">
      <c r="A2343" s="12" t="s">
        <v>28</v>
      </c>
      <c r="B2343" s="14">
        <v>4</v>
      </c>
      <c r="C2343" t="s">
        <v>63</v>
      </c>
      <c r="D2343" t="s">
        <v>57</v>
      </c>
      <c r="E2343" t="str">
        <f t="shared" si="36"/>
        <v>Average Two Hour Event Day‡4Aggregate50% Cycling</v>
      </c>
      <c r="F2343">
        <v>7.6954099999999999</v>
      </c>
      <c r="G2343">
        <v>7.5702389999999999</v>
      </c>
      <c r="I2343">
        <v>68.063479999999998</v>
      </c>
      <c r="J2343">
        <v>-0.4131109</v>
      </c>
      <c r="K2343">
        <v>-0.24299370000000001</v>
      </c>
      <c r="L2343" s="1">
        <v>-0.125171</v>
      </c>
      <c r="M2343" s="1">
        <v>-7.3483000000000003E-3</v>
      </c>
      <c r="N2343">
        <v>0.16276889999999999</v>
      </c>
    </row>
    <row r="2344" spans="1:14">
      <c r="A2344" s="12" t="s">
        <v>28</v>
      </c>
      <c r="B2344" s="14">
        <v>4</v>
      </c>
      <c r="C2344" t="s">
        <v>63</v>
      </c>
      <c r="D2344" t="s">
        <v>52</v>
      </c>
      <c r="E2344" t="str">
        <f t="shared" si="36"/>
        <v>Average Two Hour Event Day‡4AggregateAll</v>
      </c>
      <c r="F2344">
        <v>15.818300000000001</v>
      </c>
      <c r="G2344">
        <v>16.000530000000001</v>
      </c>
      <c r="I2344">
        <v>68.013099999999994</v>
      </c>
      <c r="J2344">
        <v>-0.4233075</v>
      </c>
      <c r="K2344">
        <v>-6.5553700000000006E-2</v>
      </c>
      <c r="L2344" s="1">
        <v>0.18222550000000001</v>
      </c>
      <c r="M2344" s="1">
        <v>0.43000470000000002</v>
      </c>
      <c r="N2344">
        <v>0.78775850000000003</v>
      </c>
    </row>
    <row r="2345" spans="1:14">
      <c r="A2345" s="12" t="s">
        <v>28</v>
      </c>
      <c r="B2345" s="14">
        <v>4</v>
      </c>
      <c r="C2345" t="s">
        <v>55</v>
      </c>
      <c r="D2345" t="s">
        <v>58</v>
      </c>
      <c r="E2345" t="str">
        <f t="shared" si="36"/>
        <v>Average Two Hour Event Day‡4Average Per Device100% Cycling</v>
      </c>
      <c r="F2345">
        <v>0.55979690000000004</v>
      </c>
      <c r="G2345">
        <v>0.58124759999999998</v>
      </c>
      <c r="I2345">
        <v>67.968429999999998</v>
      </c>
      <c r="J2345">
        <v>-4.4669000000000002E-3</v>
      </c>
      <c r="K2345">
        <v>1.08454E-2</v>
      </c>
      <c r="L2345" s="1">
        <v>2.14506E-2</v>
      </c>
      <c r="M2345" s="1">
        <v>3.2055899999999998E-2</v>
      </c>
      <c r="N2345">
        <v>4.7368199999999999E-2</v>
      </c>
    </row>
    <row r="2346" spans="1:14">
      <c r="A2346" s="12" t="s">
        <v>28</v>
      </c>
      <c r="B2346" s="14">
        <v>4</v>
      </c>
      <c r="C2346" t="s">
        <v>55</v>
      </c>
      <c r="D2346" t="s">
        <v>57</v>
      </c>
      <c r="E2346" t="str">
        <f t="shared" si="36"/>
        <v>Average Two Hour Event Day‡4Average Per Device50% Cycling</v>
      </c>
      <c r="F2346">
        <v>0.61871509999999996</v>
      </c>
      <c r="G2346">
        <v>0.60865130000000001</v>
      </c>
      <c r="I2346">
        <v>68.063479999999998</v>
      </c>
      <c r="J2346">
        <v>-3.70295E-2</v>
      </c>
      <c r="K2346">
        <v>-2.1097999999999999E-2</v>
      </c>
      <c r="L2346" s="1">
        <v>-1.0063799999999999E-2</v>
      </c>
      <c r="M2346" s="1">
        <v>9.703E-4</v>
      </c>
      <c r="N2346">
        <v>1.6901900000000001E-2</v>
      </c>
    </row>
    <row r="2347" spans="1:14">
      <c r="A2347" s="12" t="s">
        <v>28</v>
      </c>
      <c r="B2347" s="14">
        <v>4</v>
      </c>
      <c r="C2347" t="s">
        <v>55</v>
      </c>
      <c r="D2347" t="s">
        <v>52</v>
      </c>
      <c r="E2347" t="str">
        <f t="shared" si="36"/>
        <v>Average Two Hour Event Day‡4Average Per DeviceAll</v>
      </c>
      <c r="F2347">
        <v>0.58748849999999997</v>
      </c>
      <c r="G2347">
        <v>0.59412730000000002</v>
      </c>
      <c r="I2347">
        <v>68.013099999999994</v>
      </c>
      <c r="J2347">
        <v>-1.9771400000000001E-2</v>
      </c>
      <c r="K2347">
        <v>-4.1679999999999998E-3</v>
      </c>
      <c r="L2347" s="1">
        <v>6.6388000000000003E-3</v>
      </c>
      <c r="M2347" s="1">
        <v>1.7445700000000001E-2</v>
      </c>
      <c r="N2347">
        <v>3.3049000000000002E-2</v>
      </c>
    </row>
    <row r="2348" spans="1:14">
      <c r="A2348" s="12" t="s">
        <v>28</v>
      </c>
      <c r="B2348" s="14">
        <v>4</v>
      </c>
      <c r="C2348" t="s">
        <v>54</v>
      </c>
      <c r="D2348" t="s">
        <v>58</v>
      </c>
      <c r="E2348" t="str">
        <f t="shared" si="36"/>
        <v>Average Two Hour Event Day‡4Average Per Premise100% Cycling</v>
      </c>
      <c r="F2348">
        <v>0.66262829999999995</v>
      </c>
      <c r="G2348">
        <v>0.6880193</v>
      </c>
      <c r="I2348">
        <v>67.968429999999998</v>
      </c>
      <c r="J2348">
        <v>-5.2660000000000001E-4</v>
      </c>
      <c r="K2348">
        <v>1.4785700000000001E-2</v>
      </c>
      <c r="L2348" s="1">
        <v>2.5391E-2</v>
      </c>
      <c r="M2348" s="1">
        <v>3.5996199999999999E-2</v>
      </c>
      <c r="N2348">
        <v>5.1308600000000003E-2</v>
      </c>
    </row>
    <row r="2349" spans="1:14">
      <c r="A2349" s="12" t="s">
        <v>28</v>
      </c>
      <c r="B2349" s="14">
        <v>4</v>
      </c>
      <c r="C2349" t="s">
        <v>54</v>
      </c>
      <c r="D2349" t="s">
        <v>57</v>
      </c>
      <c r="E2349" t="str">
        <f t="shared" si="36"/>
        <v>Average Two Hour Event Day‡4Average Per Premise50% Cycling</v>
      </c>
      <c r="F2349">
        <v>0.72067899999999996</v>
      </c>
      <c r="G2349">
        <v>0.7089567</v>
      </c>
      <c r="I2349">
        <v>68.063479999999998</v>
      </c>
      <c r="J2349">
        <v>-3.8688E-2</v>
      </c>
      <c r="K2349">
        <v>-2.2756499999999999E-2</v>
      </c>
      <c r="L2349" s="1">
        <v>-1.17223E-2</v>
      </c>
      <c r="M2349" s="1">
        <v>-6.8820000000000003E-4</v>
      </c>
      <c r="N2349">
        <v>1.5243400000000001E-2</v>
      </c>
    </row>
    <row r="2350" spans="1:14">
      <c r="A2350" s="12" t="s">
        <v>28</v>
      </c>
      <c r="B2350" s="14">
        <v>4</v>
      </c>
      <c r="C2350" t="s">
        <v>54</v>
      </c>
      <c r="D2350" t="s">
        <v>52</v>
      </c>
      <c r="E2350" t="str">
        <f t="shared" si="36"/>
        <v>Average Two Hour Event Day‡4Average Per PremiseAll</v>
      </c>
      <c r="F2350">
        <v>0.68991210000000003</v>
      </c>
      <c r="G2350">
        <v>0.69785989999999998</v>
      </c>
      <c r="I2350">
        <v>68.013099999999994</v>
      </c>
      <c r="J2350">
        <v>-1.84625E-2</v>
      </c>
      <c r="K2350">
        <v>-2.8590999999999998E-3</v>
      </c>
      <c r="L2350" s="1">
        <v>7.9477000000000003E-3</v>
      </c>
      <c r="M2350" s="1">
        <v>1.87546E-2</v>
      </c>
      <c r="N2350">
        <v>3.4357899999999997E-2</v>
      </c>
    </row>
    <row r="2351" spans="1:14">
      <c r="A2351" s="12" t="s">
        <v>28</v>
      </c>
      <c r="B2351" s="14">
        <v>4</v>
      </c>
      <c r="C2351" t="s">
        <v>56</v>
      </c>
      <c r="D2351" t="s">
        <v>58</v>
      </c>
      <c r="E2351" t="str">
        <f t="shared" si="36"/>
        <v>Average Two Hour Event Day‡4Average Per Ton100% Cycling</v>
      </c>
      <c r="F2351">
        <v>0.1548021</v>
      </c>
      <c r="G2351">
        <v>0.16073390000000001</v>
      </c>
      <c r="I2351">
        <v>67.968429999999998</v>
      </c>
      <c r="J2351">
        <v>-1.9985800000000001E-2</v>
      </c>
      <c r="K2351">
        <v>-4.6734999999999997E-3</v>
      </c>
      <c r="L2351" s="1">
        <v>5.9318000000000001E-3</v>
      </c>
      <c r="M2351" s="1">
        <v>1.6537099999999999E-2</v>
      </c>
      <c r="N2351">
        <v>3.18494E-2</v>
      </c>
    </row>
    <row r="2352" spans="1:14">
      <c r="A2352" s="12" t="s">
        <v>28</v>
      </c>
      <c r="B2352" s="14">
        <v>4</v>
      </c>
      <c r="C2352" t="s">
        <v>56</v>
      </c>
      <c r="D2352" t="s">
        <v>57</v>
      </c>
      <c r="E2352" t="str">
        <f t="shared" si="36"/>
        <v>Average Two Hour Event Day‡4Average Per Ton50% Cycling</v>
      </c>
      <c r="F2352">
        <v>0.17825070000000001</v>
      </c>
      <c r="G2352">
        <v>0.17535139999999999</v>
      </c>
      <c r="I2352">
        <v>68.063479999999998</v>
      </c>
      <c r="J2352">
        <v>-2.9865099999999999E-2</v>
      </c>
      <c r="K2352">
        <v>-1.39335E-2</v>
      </c>
      <c r="L2352" s="1">
        <v>-2.8993999999999999E-3</v>
      </c>
      <c r="M2352" s="1">
        <v>8.1347999999999993E-3</v>
      </c>
      <c r="N2352">
        <v>2.4066299999999999E-2</v>
      </c>
    </row>
    <row r="2353" spans="1:14">
      <c r="A2353" s="12" t="s">
        <v>28</v>
      </c>
      <c r="B2353" s="14">
        <v>4</v>
      </c>
      <c r="C2353" t="s">
        <v>56</v>
      </c>
      <c r="D2353" t="s">
        <v>52</v>
      </c>
      <c r="E2353" t="str">
        <f t="shared" si="36"/>
        <v>Average Two Hour Event Day‡4Average Per TonAll</v>
      </c>
      <c r="F2353">
        <v>0.1658229</v>
      </c>
      <c r="G2353">
        <v>0.16760410000000001</v>
      </c>
      <c r="I2353">
        <v>68.013099999999994</v>
      </c>
      <c r="J2353">
        <v>-2.4629100000000001E-2</v>
      </c>
      <c r="K2353">
        <v>-9.0256999999999993E-3</v>
      </c>
      <c r="L2353" s="1">
        <v>1.7811000000000001E-3</v>
      </c>
      <c r="M2353" s="1">
        <v>1.2588E-2</v>
      </c>
      <c r="N2353">
        <v>2.8191299999999999E-2</v>
      </c>
    </row>
    <row r="2354" spans="1:14">
      <c r="A2354" s="12" t="s">
        <v>28</v>
      </c>
      <c r="B2354" s="14">
        <v>5</v>
      </c>
      <c r="C2354" t="s">
        <v>63</v>
      </c>
      <c r="D2354" t="s">
        <v>58</v>
      </c>
      <c r="E2354" t="str">
        <f t="shared" si="36"/>
        <v>Average Two Hour Event Day‡5Aggregate100% Cycling</v>
      </c>
      <c r="F2354">
        <v>7.9744849999999996</v>
      </c>
      <c r="G2354">
        <v>8.1215910000000004</v>
      </c>
      <c r="I2354">
        <v>67.537540000000007</v>
      </c>
      <c r="J2354">
        <v>-0.14934539999999999</v>
      </c>
      <c r="K2354">
        <v>2.58006E-2</v>
      </c>
      <c r="L2354" s="1">
        <v>0.14710619999999999</v>
      </c>
      <c r="M2354" s="1">
        <v>0.26841169999999998</v>
      </c>
      <c r="N2354">
        <v>0.4435577</v>
      </c>
    </row>
    <row r="2355" spans="1:14">
      <c r="A2355" s="12" t="s">
        <v>28</v>
      </c>
      <c r="B2355" s="14">
        <v>5</v>
      </c>
      <c r="C2355" t="s">
        <v>63</v>
      </c>
      <c r="D2355" t="s">
        <v>57</v>
      </c>
      <c r="E2355" t="str">
        <f t="shared" si="36"/>
        <v>Average Two Hour Event Day‡5Aggregate50% Cycling</v>
      </c>
      <c r="F2355">
        <v>7.516508</v>
      </c>
      <c r="G2355">
        <v>7.2587020000000004</v>
      </c>
      <c r="I2355">
        <v>67.615440000000007</v>
      </c>
      <c r="J2355">
        <v>-0.52957860000000001</v>
      </c>
      <c r="K2355">
        <v>-0.36901339999999999</v>
      </c>
      <c r="L2355" s="1">
        <v>-0.25780639999999999</v>
      </c>
      <c r="M2355" s="1">
        <v>-0.14659939999999999</v>
      </c>
      <c r="N2355">
        <v>1.39658E-2</v>
      </c>
    </row>
    <row r="2356" spans="1:14">
      <c r="A2356" s="12" t="s">
        <v>28</v>
      </c>
      <c r="B2356" s="14">
        <v>5</v>
      </c>
      <c r="C2356" t="s">
        <v>63</v>
      </c>
      <c r="D2356" t="s">
        <v>52</v>
      </c>
      <c r="E2356" t="str">
        <f t="shared" si="36"/>
        <v>Average Two Hour Event Day‡5AggregateAll</v>
      </c>
      <c r="F2356">
        <v>15.49619</v>
      </c>
      <c r="G2356">
        <v>15.38194</v>
      </c>
      <c r="I2356">
        <v>67.574150000000003</v>
      </c>
      <c r="J2356">
        <v>-0.68259550000000002</v>
      </c>
      <c r="K2356">
        <v>-0.3468117</v>
      </c>
      <c r="L2356" s="1">
        <v>-0.1142489</v>
      </c>
      <c r="M2356" s="1">
        <v>0.1183139</v>
      </c>
      <c r="N2356">
        <v>0.45409759999999999</v>
      </c>
    </row>
    <row r="2357" spans="1:14">
      <c r="A2357" s="12" t="s">
        <v>28</v>
      </c>
      <c r="B2357" s="14">
        <v>5</v>
      </c>
      <c r="C2357" t="s">
        <v>55</v>
      </c>
      <c r="D2357" t="s">
        <v>58</v>
      </c>
      <c r="E2357" t="str">
        <f t="shared" si="36"/>
        <v>Average Two Hour Event Day‡5Average Per Device100% Cycling</v>
      </c>
      <c r="F2357">
        <v>0.54995490000000002</v>
      </c>
      <c r="G2357">
        <v>0.56010000000000004</v>
      </c>
      <c r="I2357">
        <v>67.537540000000007</v>
      </c>
      <c r="J2357">
        <v>-1.4055099999999999E-2</v>
      </c>
      <c r="K2357">
        <v>2.4259999999999999E-4</v>
      </c>
      <c r="L2357" s="1">
        <v>1.0145100000000001E-2</v>
      </c>
      <c r="M2357" s="1">
        <v>2.0047599999999999E-2</v>
      </c>
      <c r="N2357">
        <v>3.4345199999999999E-2</v>
      </c>
    </row>
    <row r="2358" spans="1:14">
      <c r="A2358" s="12" t="s">
        <v>28</v>
      </c>
      <c r="B2358" s="14">
        <v>5</v>
      </c>
      <c r="C2358" t="s">
        <v>55</v>
      </c>
      <c r="D2358" t="s">
        <v>57</v>
      </c>
      <c r="E2358" t="str">
        <f t="shared" si="36"/>
        <v>Average Two Hour Event Day‡5Average Per Device50% Cycling</v>
      </c>
      <c r="F2358">
        <v>0.60433130000000002</v>
      </c>
      <c r="G2358">
        <v>0.58360350000000005</v>
      </c>
      <c r="I2358">
        <v>67.615440000000007</v>
      </c>
      <c r="J2358">
        <v>-4.6179400000000002E-2</v>
      </c>
      <c r="K2358">
        <v>-3.1142300000000001E-2</v>
      </c>
      <c r="L2358" s="1">
        <v>-2.0727800000000001E-2</v>
      </c>
      <c r="M2358" s="1">
        <v>-1.03132E-2</v>
      </c>
      <c r="N2358">
        <v>4.7238000000000002E-3</v>
      </c>
    </row>
    <row r="2359" spans="1:14">
      <c r="A2359" s="12" t="s">
        <v>28</v>
      </c>
      <c r="B2359" s="14">
        <v>5</v>
      </c>
      <c r="C2359" t="s">
        <v>55</v>
      </c>
      <c r="D2359" t="s">
        <v>52</v>
      </c>
      <c r="E2359" t="str">
        <f t="shared" si="36"/>
        <v>Average Two Hour Event Day‡5Average Per DeviceAll</v>
      </c>
      <c r="F2359">
        <v>0.57551180000000002</v>
      </c>
      <c r="G2359">
        <v>0.57114659999999995</v>
      </c>
      <c r="I2359">
        <v>67.574150000000003</v>
      </c>
      <c r="J2359">
        <v>-2.9153499999999999E-2</v>
      </c>
      <c r="K2359">
        <v>-1.45083E-2</v>
      </c>
      <c r="L2359" s="1">
        <v>-4.3651999999999996E-3</v>
      </c>
      <c r="M2359" s="1">
        <v>5.7780000000000001E-3</v>
      </c>
      <c r="N2359">
        <v>2.0423199999999999E-2</v>
      </c>
    </row>
    <row r="2360" spans="1:14">
      <c r="A2360" s="12" t="s">
        <v>28</v>
      </c>
      <c r="B2360" s="14">
        <v>5</v>
      </c>
      <c r="C2360" t="s">
        <v>54</v>
      </c>
      <c r="D2360" t="s">
        <v>58</v>
      </c>
      <c r="E2360" t="str">
        <f t="shared" si="36"/>
        <v>Average Two Hour Event Day‡5Average Per Premise100% Cycling</v>
      </c>
      <c r="F2360">
        <v>0.65097830000000001</v>
      </c>
      <c r="G2360">
        <v>0.66298699999999999</v>
      </c>
      <c r="I2360">
        <v>67.537540000000007</v>
      </c>
      <c r="J2360">
        <v>-1.2191499999999999E-2</v>
      </c>
      <c r="K2360">
        <v>2.1061999999999999E-3</v>
      </c>
      <c r="L2360" s="1">
        <v>1.2008700000000001E-2</v>
      </c>
      <c r="M2360" s="1">
        <v>2.1911199999999999E-2</v>
      </c>
      <c r="N2360">
        <v>3.6208799999999999E-2</v>
      </c>
    </row>
    <row r="2361" spans="1:14">
      <c r="A2361" s="12" t="s">
        <v>28</v>
      </c>
      <c r="B2361" s="14">
        <v>5</v>
      </c>
      <c r="C2361" t="s">
        <v>54</v>
      </c>
      <c r="D2361" t="s">
        <v>57</v>
      </c>
      <c r="E2361" t="str">
        <f t="shared" si="36"/>
        <v>Average Two Hour Event Day‡5Average Per Premise50% Cycling</v>
      </c>
      <c r="F2361">
        <v>0.70392469999999996</v>
      </c>
      <c r="G2361">
        <v>0.67978099999999997</v>
      </c>
      <c r="I2361">
        <v>67.615440000000007</v>
      </c>
      <c r="J2361">
        <v>-4.9595300000000002E-2</v>
      </c>
      <c r="K2361">
        <v>-3.45583E-2</v>
      </c>
      <c r="L2361" s="1">
        <v>-2.4143700000000001E-2</v>
      </c>
      <c r="M2361" s="1">
        <v>-1.3729099999999999E-2</v>
      </c>
      <c r="N2361">
        <v>1.3079000000000001E-3</v>
      </c>
    </row>
    <row r="2362" spans="1:14">
      <c r="A2362" s="12" t="s">
        <v>28</v>
      </c>
      <c r="B2362" s="14">
        <v>5</v>
      </c>
      <c r="C2362" t="s">
        <v>54</v>
      </c>
      <c r="D2362" t="s">
        <v>52</v>
      </c>
      <c r="E2362" t="str">
        <f t="shared" si="36"/>
        <v>Average Two Hour Event Day‡5Average Per PremiseAll</v>
      </c>
      <c r="F2362">
        <v>0.67586310000000005</v>
      </c>
      <c r="G2362">
        <v>0.67088020000000004</v>
      </c>
      <c r="I2362">
        <v>67.574150000000003</v>
      </c>
      <c r="J2362">
        <v>-2.9771300000000001E-2</v>
      </c>
      <c r="K2362">
        <v>-1.51261E-2</v>
      </c>
      <c r="L2362" s="1">
        <v>-4.9829000000000002E-3</v>
      </c>
      <c r="M2362" s="1">
        <v>5.1602000000000002E-3</v>
      </c>
      <c r="N2362">
        <v>1.9805400000000001E-2</v>
      </c>
    </row>
    <row r="2363" spans="1:14">
      <c r="A2363" s="12" t="s">
        <v>28</v>
      </c>
      <c r="B2363" s="14">
        <v>5</v>
      </c>
      <c r="C2363" t="s">
        <v>56</v>
      </c>
      <c r="D2363" t="s">
        <v>58</v>
      </c>
      <c r="E2363" t="str">
        <f t="shared" si="36"/>
        <v>Average Two Hour Event Day‡5Average Per Ton100% Cycling</v>
      </c>
      <c r="F2363">
        <v>0.1520804</v>
      </c>
      <c r="G2363">
        <v>0.15488589999999999</v>
      </c>
      <c r="I2363">
        <v>67.537540000000007</v>
      </c>
      <c r="J2363">
        <v>-2.1394699999999999E-2</v>
      </c>
      <c r="K2363">
        <v>-7.0971000000000003E-3</v>
      </c>
      <c r="L2363" s="1">
        <v>2.8054E-3</v>
      </c>
      <c r="M2363" s="1">
        <v>1.2707899999999999E-2</v>
      </c>
      <c r="N2363">
        <v>2.7005600000000001E-2</v>
      </c>
    </row>
    <row r="2364" spans="1:14">
      <c r="A2364" s="12" t="s">
        <v>28</v>
      </c>
      <c r="B2364" s="14">
        <v>5</v>
      </c>
      <c r="C2364" t="s">
        <v>56</v>
      </c>
      <c r="D2364" t="s">
        <v>57</v>
      </c>
      <c r="E2364" t="str">
        <f t="shared" si="36"/>
        <v>Average Two Hour Event Day‡5Average Per Ton50% Cycling</v>
      </c>
      <c r="F2364">
        <v>0.17410680000000001</v>
      </c>
      <c r="G2364">
        <v>0.16813510000000001</v>
      </c>
      <c r="I2364">
        <v>67.615440000000007</v>
      </c>
      <c r="J2364">
        <v>-3.1423199999999998E-2</v>
      </c>
      <c r="K2364">
        <v>-1.63862E-2</v>
      </c>
      <c r="L2364" s="1">
        <v>-5.9715999999999997E-3</v>
      </c>
      <c r="M2364" s="1">
        <v>4.4429999999999999E-3</v>
      </c>
      <c r="N2364">
        <v>1.9480000000000001E-2</v>
      </c>
    </row>
    <row r="2365" spans="1:14">
      <c r="A2365" s="12" t="s">
        <v>28</v>
      </c>
      <c r="B2365" s="14">
        <v>5</v>
      </c>
      <c r="C2365" t="s">
        <v>56</v>
      </c>
      <c r="D2365" t="s">
        <v>52</v>
      </c>
      <c r="E2365" t="str">
        <f t="shared" si="36"/>
        <v>Average Two Hour Event Day‡5Average Per TonAll</v>
      </c>
      <c r="F2365">
        <v>0.16243279999999999</v>
      </c>
      <c r="G2365">
        <v>0.16111300000000001</v>
      </c>
      <c r="I2365">
        <v>67.574150000000003</v>
      </c>
      <c r="J2365">
        <v>-2.6108099999999999E-2</v>
      </c>
      <c r="K2365">
        <v>-1.1462999999999999E-2</v>
      </c>
      <c r="L2365" s="1">
        <v>-1.3198000000000001E-3</v>
      </c>
      <c r="M2365" s="1">
        <v>8.8234000000000003E-3</v>
      </c>
      <c r="N2365">
        <v>2.34685E-2</v>
      </c>
    </row>
    <row r="2366" spans="1:14">
      <c r="A2366" s="12" t="s">
        <v>28</v>
      </c>
      <c r="B2366" s="14">
        <v>6</v>
      </c>
      <c r="C2366" t="s">
        <v>63</v>
      </c>
      <c r="D2366" t="s">
        <v>58</v>
      </c>
      <c r="E2366" t="str">
        <f t="shared" si="36"/>
        <v>Average Two Hour Event Day‡6Aggregate100% Cycling</v>
      </c>
      <c r="F2366">
        <v>8.4659639999999996</v>
      </c>
      <c r="G2366">
        <v>8.648949</v>
      </c>
      <c r="I2366">
        <v>67.273619999999994</v>
      </c>
      <c r="J2366">
        <v>-0.1295066</v>
      </c>
      <c r="K2366">
        <v>5.5115699999999997E-2</v>
      </c>
      <c r="L2366" s="1">
        <v>0.1829846</v>
      </c>
      <c r="M2366" s="1">
        <v>0.3108535</v>
      </c>
      <c r="N2366">
        <v>0.49547580000000002</v>
      </c>
    </row>
    <row r="2367" spans="1:14">
      <c r="A2367" s="12" t="s">
        <v>28</v>
      </c>
      <c r="B2367" s="14">
        <v>6</v>
      </c>
      <c r="C2367" t="s">
        <v>63</v>
      </c>
      <c r="D2367" t="s">
        <v>57</v>
      </c>
      <c r="E2367" t="str">
        <f t="shared" si="36"/>
        <v>Average Two Hour Event Day‡6Aggregate50% Cycling</v>
      </c>
      <c r="F2367">
        <v>7.9355330000000004</v>
      </c>
      <c r="G2367">
        <v>7.8956369999999998</v>
      </c>
      <c r="I2367">
        <v>67.275120000000001</v>
      </c>
      <c r="J2367">
        <v>-0.32270189999999999</v>
      </c>
      <c r="K2367">
        <v>-0.1556177</v>
      </c>
      <c r="L2367" s="1">
        <v>-3.9895800000000002E-2</v>
      </c>
      <c r="M2367" s="1">
        <v>7.5826199999999996E-2</v>
      </c>
      <c r="N2367">
        <v>0.2429103</v>
      </c>
    </row>
    <row r="2368" spans="1:14">
      <c r="A2368" s="12" t="s">
        <v>28</v>
      </c>
      <c r="B2368" s="14">
        <v>6</v>
      </c>
      <c r="C2368" t="s">
        <v>63</v>
      </c>
      <c r="D2368" t="s">
        <v>52</v>
      </c>
      <c r="E2368" t="str">
        <f t="shared" si="36"/>
        <v>Average Two Hour Event Day‡6AggregateAll</v>
      </c>
      <c r="F2368">
        <v>16.406610000000001</v>
      </c>
      <c r="G2368">
        <v>16.54786</v>
      </c>
      <c r="I2368">
        <v>67.274330000000006</v>
      </c>
      <c r="J2368">
        <v>-0.45413720000000002</v>
      </c>
      <c r="K2368">
        <v>-0.1023742</v>
      </c>
      <c r="L2368" s="1">
        <v>0.14125579999999999</v>
      </c>
      <c r="M2368" s="1">
        <v>0.3848859</v>
      </c>
      <c r="N2368">
        <v>0.73664890000000005</v>
      </c>
    </row>
    <row r="2369" spans="1:14">
      <c r="A2369" s="12" t="s">
        <v>28</v>
      </c>
      <c r="B2369" s="14">
        <v>6</v>
      </c>
      <c r="C2369" t="s">
        <v>55</v>
      </c>
      <c r="D2369" t="s">
        <v>58</v>
      </c>
      <c r="E2369" t="str">
        <f t="shared" si="36"/>
        <v>Average Two Hour Event Day‡6Average Per Device100% Cycling</v>
      </c>
      <c r="F2369">
        <v>0.58384950000000002</v>
      </c>
      <c r="G2369">
        <v>0.59646889999999997</v>
      </c>
      <c r="I2369">
        <v>67.273619999999994</v>
      </c>
      <c r="J2369">
        <v>-1.28901E-2</v>
      </c>
      <c r="K2369">
        <v>2.1811000000000001E-3</v>
      </c>
      <c r="L2369" s="1">
        <v>1.2619399999999999E-2</v>
      </c>
      <c r="M2369" s="1">
        <v>2.30577E-2</v>
      </c>
      <c r="N2369">
        <v>3.81289E-2</v>
      </c>
    </row>
    <row r="2370" spans="1:14">
      <c r="A2370" s="12" t="s">
        <v>28</v>
      </c>
      <c r="B2370" s="14">
        <v>6</v>
      </c>
      <c r="C2370" t="s">
        <v>55</v>
      </c>
      <c r="D2370" t="s">
        <v>57</v>
      </c>
      <c r="E2370" t="str">
        <f t="shared" si="36"/>
        <v>Average Two Hour Event Day‡6Average Per Device50% Cycling</v>
      </c>
      <c r="F2370">
        <v>0.63802110000000001</v>
      </c>
      <c r="G2370">
        <v>0.63481350000000003</v>
      </c>
      <c r="I2370">
        <v>67.275120000000001</v>
      </c>
      <c r="J2370">
        <v>-2.96926E-2</v>
      </c>
      <c r="K2370">
        <v>-1.4045E-2</v>
      </c>
      <c r="L2370" s="1">
        <v>-3.2076000000000001E-3</v>
      </c>
      <c r="M2370" s="1">
        <v>7.6298E-3</v>
      </c>
      <c r="N2370">
        <v>2.3277300000000001E-2</v>
      </c>
    </row>
    <row r="2371" spans="1:14">
      <c r="A2371" s="12" t="s">
        <v>28</v>
      </c>
      <c r="B2371" s="14">
        <v>6</v>
      </c>
      <c r="C2371" t="s">
        <v>55</v>
      </c>
      <c r="D2371" t="s">
        <v>52</v>
      </c>
      <c r="E2371" t="str">
        <f t="shared" ref="E2371:E2434" si="37">CONCATENATE(A2371,B2371,C2371,D2371)</f>
        <v>Average Two Hour Event Day‡6Average Per DeviceAll</v>
      </c>
      <c r="F2371">
        <v>0.60931020000000002</v>
      </c>
      <c r="G2371">
        <v>0.6144908</v>
      </c>
      <c r="I2371">
        <v>67.274330000000006</v>
      </c>
      <c r="J2371">
        <v>-2.0787300000000002E-2</v>
      </c>
      <c r="K2371">
        <v>-5.4451999999999999E-3</v>
      </c>
      <c r="L2371" s="1">
        <v>5.1806999999999999E-3</v>
      </c>
      <c r="M2371" s="1">
        <v>1.5806600000000001E-2</v>
      </c>
      <c r="N2371">
        <v>3.1148599999999999E-2</v>
      </c>
    </row>
    <row r="2372" spans="1:14">
      <c r="A2372" s="12" t="s">
        <v>28</v>
      </c>
      <c r="B2372" s="14">
        <v>6</v>
      </c>
      <c r="C2372" t="s">
        <v>54</v>
      </c>
      <c r="D2372" t="s">
        <v>58</v>
      </c>
      <c r="E2372" t="str">
        <f t="shared" si="37"/>
        <v>Average Two Hour Event Day‡6Average Per Premise100% Cycling</v>
      </c>
      <c r="F2372">
        <v>0.69109909999999997</v>
      </c>
      <c r="G2372">
        <v>0.70603660000000001</v>
      </c>
      <c r="I2372">
        <v>67.273619999999994</v>
      </c>
      <c r="J2372">
        <v>-1.0572E-2</v>
      </c>
      <c r="K2372">
        <v>4.4992000000000001E-3</v>
      </c>
      <c r="L2372" s="1">
        <v>1.4937499999999999E-2</v>
      </c>
      <c r="M2372" s="1">
        <v>2.53758E-2</v>
      </c>
      <c r="N2372">
        <v>4.0446999999999997E-2</v>
      </c>
    </row>
    <row r="2373" spans="1:14">
      <c r="A2373" s="12" t="s">
        <v>28</v>
      </c>
      <c r="B2373" s="14">
        <v>6</v>
      </c>
      <c r="C2373" t="s">
        <v>54</v>
      </c>
      <c r="D2373" t="s">
        <v>57</v>
      </c>
      <c r="E2373" t="str">
        <f t="shared" si="37"/>
        <v>Average Two Hour Event Day‡6Average Per Premise50% Cycling</v>
      </c>
      <c r="F2373">
        <v>0.74316660000000001</v>
      </c>
      <c r="G2373">
        <v>0.73943040000000004</v>
      </c>
      <c r="I2373">
        <v>67.275120000000001</v>
      </c>
      <c r="J2373">
        <v>-3.02212E-2</v>
      </c>
      <c r="K2373">
        <v>-1.45737E-2</v>
      </c>
      <c r="L2373" s="1">
        <v>-3.7363000000000001E-3</v>
      </c>
      <c r="M2373" s="1">
        <v>7.1012000000000002E-3</v>
      </c>
      <c r="N2373">
        <v>2.27487E-2</v>
      </c>
    </row>
    <row r="2374" spans="1:14">
      <c r="A2374" s="12" t="s">
        <v>28</v>
      </c>
      <c r="B2374" s="14">
        <v>6</v>
      </c>
      <c r="C2374" t="s">
        <v>54</v>
      </c>
      <c r="D2374" t="s">
        <v>52</v>
      </c>
      <c r="E2374" t="str">
        <f t="shared" si="37"/>
        <v>Average Two Hour Event Day‡6Average Per PremiseAll</v>
      </c>
      <c r="F2374">
        <v>0.71557079999999995</v>
      </c>
      <c r="G2374">
        <v>0.72173169999999998</v>
      </c>
      <c r="I2374">
        <v>67.274330000000006</v>
      </c>
      <c r="J2374">
        <v>-1.9807100000000001E-2</v>
      </c>
      <c r="K2374">
        <v>-4.4650000000000002E-3</v>
      </c>
      <c r="L2374" s="1">
        <v>6.1608000000000001E-3</v>
      </c>
      <c r="M2374" s="1">
        <v>1.6786700000000002E-2</v>
      </c>
      <c r="N2374">
        <v>3.2128799999999999E-2</v>
      </c>
    </row>
    <row r="2375" spans="1:14">
      <c r="A2375" s="12" t="s">
        <v>28</v>
      </c>
      <c r="B2375" s="14">
        <v>6</v>
      </c>
      <c r="C2375" t="s">
        <v>56</v>
      </c>
      <c r="D2375" t="s">
        <v>58</v>
      </c>
      <c r="E2375" t="str">
        <f t="shared" si="37"/>
        <v>Average Two Hour Event Day‡6Average Per Ton100% Cycling</v>
      </c>
      <c r="F2375">
        <v>0.1614534</v>
      </c>
      <c r="G2375">
        <v>0.16494300000000001</v>
      </c>
      <c r="I2375">
        <v>67.273619999999994</v>
      </c>
      <c r="J2375">
        <v>-2.2019799999999999E-2</v>
      </c>
      <c r="K2375">
        <v>-6.9486000000000001E-3</v>
      </c>
      <c r="L2375" s="1">
        <v>3.4897000000000001E-3</v>
      </c>
      <c r="M2375" s="1">
        <v>1.39279E-2</v>
      </c>
      <c r="N2375">
        <v>2.8999199999999999E-2</v>
      </c>
    </row>
    <row r="2376" spans="1:14">
      <c r="A2376" s="12" t="s">
        <v>28</v>
      </c>
      <c r="B2376" s="14">
        <v>6</v>
      </c>
      <c r="C2376" t="s">
        <v>56</v>
      </c>
      <c r="D2376" t="s">
        <v>57</v>
      </c>
      <c r="E2376" t="str">
        <f t="shared" si="37"/>
        <v>Average Two Hour Event Day‡6Average Per Ton50% Cycling</v>
      </c>
      <c r="F2376">
        <v>0.1838128</v>
      </c>
      <c r="G2376">
        <v>0.18288860000000001</v>
      </c>
      <c r="I2376">
        <v>67.275120000000001</v>
      </c>
      <c r="J2376">
        <v>-2.7408999999999999E-2</v>
      </c>
      <c r="K2376">
        <v>-1.1761499999999999E-2</v>
      </c>
      <c r="L2376" s="1">
        <v>-9.2409999999999996E-4</v>
      </c>
      <c r="M2376" s="1">
        <v>9.9132999999999999E-3</v>
      </c>
      <c r="N2376">
        <v>2.5560800000000002E-2</v>
      </c>
    </row>
    <row r="2377" spans="1:14">
      <c r="A2377" s="12" t="s">
        <v>28</v>
      </c>
      <c r="B2377" s="14">
        <v>6</v>
      </c>
      <c r="C2377" t="s">
        <v>56</v>
      </c>
      <c r="D2377" t="s">
        <v>52</v>
      </c>
      <c r="E2377" t="str">
        <f t="shared" si="37"/>
        <v>Average Two Hour Event Day‡6Average Per TonAll</v>
      </c>
      <c r="F2377">
        <v>0.17196230000000001</v>
      </c>
      <c r="G2377">
        <v>0.17337749999999999</v>
      </c>
      <c r="I2377">
        <v>67.274330000000006</v>
      </c>
      <c r="J2377">
        <v>-2.45528E-2</v>
      </c>
      <c r="K2377">
        <v>-9.2107000000000005E-3</v>
      </c>
      <c r="L2377" s="1">
        <v>1.4151999999999999E-3</v>
      </c>
      <c r="M2377" s="1">
        <v>1.2041100000000001E-2</v>
      </c>
      <c r="N2377">
        <v>2.73831E-2</v>
      </c>
    </row>
    <row r="2378" spans="1:14">
      <c r="A2378" s="12" t="s">
        <v>28</v>
      </c>
      <c r="B2378" s="14">
        <v>7</v>
      </c>
      <c r="C2378" t="s">
        <v>63</v>
      </c>
      <c r="D2378" t="s">
        <v>58</v>
      </c>
      <c r="E2378" t="str">
        <f t="shared" si="37"/>
        <v>Average Two Hour Event Day‡7Aggregate100% Cycling</v>
      </c>
      <c r="F2378">
        <v>9.684768</v>
      </c>
      <c r="G2378">
        <v>9.7378630000000008</v>
      </c>
      <c r="I2378">
        <v>67.76576</v>
      </c>
      <c r="J2378">
        <v>-0.26176329999999998</v>
      </c>
      <c r="K2378">
        <v>-7.5742100000000007E-2</v>
      </c>
      <c r="L2378" s="1">
        <v>5.3095499999999997E-2</v>
      </c>
      <c r="M2378" s="1">
        <v>0.18193319999999999</v>
      </c>
      <c r="N2378">
        <v>0.36795440000000001</v>
      </c>
    </row>
    <row r="2379" spans="1:14">
      <c r="A2379" s="12" t="s">
        <v>28</v>
      </c>
      <c r="B2379" s="14">
        <v>7</v>
      </c>
      <c r="C2379" t="s">
        <v>63</v>
      </c>
      <c r="D2379" t="s">
        <v>57</v>
      </c>
      <c r="E2379" t="str">
        <f t="shared" si="37"/>
        <v>Average Two Hour Event Day‡7Aggregate50% Cycling</v>
      </c>
      <c r="F2379">
        <v>9.2979149999999997</v>
      </c>
      <c r="G2379">
        <v>9.3450209999999991</v>
      </c>
      <c r="I2379">
        <v>67.698589999999996</v>
      </c>
      <c r="J2379">
        <v>-0.27942669999999997</v>
      </c>
      <c r="K2379">
        <v>-8.6508399999999999E-2</v>
      </c>
      <c r="L2379" s="1">
        <v>4.7106200000000001E-2</v>
      </c>
      <c r="M2379" s="1">
        <v>0.18072079999999999</v>
      </c>
      <c r="N2379">
        <v>0.3736391</v>
      </c>
    </row>
    <row r="2380" spans="1:14">
      <c r="A2380" s="12" t="s">
        <v>28</v>
      </c>
      <c r="B2380" s="14">
        <v>7</v>
      </c>
      <c r="C2380" t="s">
        <v>63</v>
      </c>
      <c r="D2380" t="s">
        <v>52</v>
      </c>
      <c r="E2380" t="str">
        <f t="shared" si="37"/>
        <v>Average Two Hour Event Day‡7AggregateAll</v>
      </c>
      <c r="F2380">
        <v>18.990549999999999</v>
      </c>
      <c r="G2380">
        <v>19.09076</v>
      </c>
      <c r="I2380">
        <v>67.734189999999998</v>
      </c>
      <c r="J2380">
        <v>-0.54166119999999995</v>
      </c>
      <c r="K2380">
        <v>-0.1624389</v>
      </c>
      <c r="L2380" s="1">
        <v>0.1002093</v>
      </c>
      <c r="M2380" s="1">
        <v>0.3628575</v>
      </c>
      <c r="N2380">
        <v>0.74207990000000001</v>
      </c>
    </row>
    <row r="2381" spans="1:14">
      <c r="A2381" s="12" t="s">
        <v>28</v>
      </c>
      <c r="B2381" s="14">
        <v>7</v>
      </c>
      <c r="C2381" t="s">
        <v>55</v>
      </c>
      <c r="D2381" t="s">
        <v>58</v>
      </c>
      <c r="E2381" t="str">
        <f t="shared" si="37"/>
        <v>Average Two Hour Event Day‡7Average Per Device100% Cycling</v>
      </c>
      <c r="F2381">
        <v>0.66790340000000004</v>
      </c>
      <c r="G2381">
        <v>0.67156510000000003</v>
      </c>
      <c r="I2381">
        <v>67.76576</v>
      </c>
      <c r="J2381">
        <v>-2.2041100000000001E-2</v>
      </c>
      <c r="K2381">
        <v>-6.8557000000000002E-3</v>
      </c>
      <c r="L2381" s="1">
        <v>3.6616999999999999E-3</v>
      </c>
      <c r="M2381" s="1">
        <v>1.41791E-2</v>
      </c>
      <c r="N2381">
        <v>2.9364500000000002E-2</v>
      </c>
    </row>
    <row r="2382" spans="1:14">
      <c r="A2382" s="12" t="s">
        <v>28</v>
      </c>
      <c r="B2382" s="14">
        <v>7</v>
      </c>
      <c r="C2382" t="s">
        <v>55</v>
      </c>
      <c r="D2382" t="s">
        <v>57</v>
      </c>
      <c r="E2382" t="str">
        <f t="shared" si="37"/>
        <v>Average Two Hour Event Day‡7Average Per Device50% Cycling</v>
      </c>
      <c r="F2382">
        <v>0.74755729999999998</v>
      </c>
      <c r="G2382">
        <v>0.75134469999999998</v>
      </c>
      <c r="I2382">
        <v>67.698589999999996</v>
      </c>
      <c r="J2382">
        <v>-2.67926E-2</v>
      </c>
      <c r="K2382">
        <v>-8.7256999999999994E-3</v>
      </c>
      <c r="L2382" s="1">
        <v>3.7873E-3</v>
      </c>
      <c r="M2382" s="1">
        <v>1.63004E-2</v>
      </c>
      <c r="N2382">
        <v>3.4367300000000003E-2</v>
      </c>
    </row>
    <row r="2383" spans="1:14">
      <c r="A2383" s="12" t="s">
        <v>28</v>
      </c>
      <c r="B2383" s="14">
        <v>7</v>
      </c>
      <c r="C2383" t="s">
        <v>55</v>
      </c>
      <c r="D2383" t="s">
        <v>52</v>
      </c>
      <c r="E2383" t="str">
        <f t="shared" si="37"/>
        <v>Average Two Hour Event Day‡7Average Per DeviceAll</v>
      </c>
      <c r="F2383">
        <v>0.70534079999999999</v>
      </c>
      <c r="G2383">
        <v>0.70906150000000001</v>
      </c>
      <c r="I2383">
        <v>67.734189999999998</v>
      </c>
      <c r="J2383">
        <v>-2.4274299999999999E-2</v>
      </c>
      <c r="K2383">
        <v>-7.7346000000000003E-3</v>
      </c>
      <c r="L2383" s="1">
        <v>3.7207E-3</v>
      </c>
      <c r="M2383" s="1">
        <v>1.51761E-2</v>
      </c>
      <c r="N2383">
        <v>3.1715800000000002E-2</v>
      </c>
    </row>
    <row r="2384" spans="1:14">
      <c r="A2384" s="12" t="s">
        <v>28</v>
      </c>
      <c r="B2384" s="14">
        <v>7</v>
      </c>
      <c r="C2384" t="s">
        <v>54</v>
      </c>
      <c r="D2384" t="s">
        <v>58</v>
      </c>
      <c r="E2384" t="str">
        <f t="shared" si="37"/>
        <v>Average Two Hour Event Day‡7Average Per Premise100% Cycling</v>
      </c>
      <c r="F2384">
        <v>0.79059330000000005</v>
      </c>
      <c r="G2384">
        <v>0.79492759999999996</v>
      </c>
      <c r="I2384">
        <v>67.76576</v>
      </c>
      <c r="J2384">
        <v>-2.1368399999999999E-2</v>
      </c>
      <c r="K2384">
        <v>-6.1830000000000001E-3</v>
      </c>
      <c r="L2384" s="1">
        <v>4.3343000000000001E-3</v>
      </c>
      <c r="M2384" s="1">
        <v>1.4851700000000001E-2</v>
      </c>
      <c r="N2384">
        <v>3.0037100000000001E-2</v>
      </c>
    </row>
    <row r="2385" spans="1:14">
      <c r="A2385" s="12" t="s">
        <v>28</v>
      </c>
      <c r="B2385" s="14">
        <v>7</v>
      </c>
      <c r="C2385" t="s">
        <v>54</v>
      </c>
      <c r="D2385" t="s">
        <v>57</v>
      </c>
      <c r="E2385" t="str">
        <f t="shared" si="37"/>
        <v>Average Two Hour Event Day‡7Average Per Premise50% Cycling</v>
      </c>
      <c r="F2385">
        <v>0.87075440000000004</v>
      </c>
      <c r="G2385">
        <v>0.87516590000000005</v>
      </c>
      <c r="I2385">
        <v>67.698589999999996</v>
      </c>
      <c r="J2385">
        <v>-2.6168500000000001E-2</v>
      </c>
      <c r="K2385">
        <v>-8.1016000000000005E-3</v>
      </c>
      <c r="L2385" s="1">
        <v>4.4114999999999996E-3</v>
      </c>
      <c r="M2385" s="1">
        <v>1.6924600000000001E-2</v>
      </c>
      <c r="N2385">
        <v>3.4991500000000002E-2</v>
      </c>
    </row>
    <row r="2386" spans="1:14">
      <c r="A2386" s="12" t="s">
        <v>28</v>
      </c>
      <c r="B2386" s="14">
        <v>7</v>
      </c>
      <c r="C2386" t="s">
        <v>54</v>
      </c>
      <c r="D2386" t="s">
        <v>52</v>
      </c>
      <c r="E2386" t="str">
        <f t="shared" si="37"/>
        <v>Average Two Hour Event Day‡7Average Per PremiseAll</v>
      </c>
      <c r="F2386">
        <v>0.82826900000000003</v>
      </c>
      <c r="G2386">
        <v>0.83263960000000004</v>
      </c>
      <c r="I2386">
        <v>67.734189999999998</v>
      </c>
      <c r="J2386">
        <v>-2.36244E-2</v>
      </c>
      <c r="K2386">
        <v>-7.0847000000000002E-3</v>
      </c>
      <c r="L2386" s="1">
        <v>4.3705999999999997E-3</v>
      </c>
      <c r="M2386" s="1">
        <v>1.5826E-2</v>
      </c>
      <c r="N2386">
        <v>3.2365699999999997E-2</v>
      </c>
    </row>
    <row r="2387" spans="1:14">
      <c r="A2387" s="12" t="s">
        <v>28</v>
      </c>
      <c r="B2387" s="14">
        <v>7</v>
      </c>
      <c r="C2387" t="s">
        <v>56</v>
      </c>
      <c r="D2387" t="s">
        <v>58</v>
      </c>
      <c r="E2387" t="str">
        <f t="shared" si="37"/>
        <v>Average Two Hour Event Day‡7Average Per Ton100% Cycling</v>
      </c>
      <c r="F2387">
        <v>0.184697</v>
      </c>
      <c r="G2387">
        <v>0.1857096</v>
      </c>
      <c r="I2387">
        <v>67.76576</v>
      </c>
      <c r="J2387">
        <v>-2.4690199999999999E-2</v>
      </c>
      <c r="K2387">
        <v>-9.5048000000000007E-3</v>
      </c>
      <c r="L2387" s="1">
        <v>1.0126E-3</v>
      </c>
      <c r="M2387" s="1">
        <v>1.1529899999999999E-2</v>
      </c>
      <c r="N2387">
        <v>2.6715300000000001E-2</v>
      </c>
    </row>
    <row r="2388" spans="1:14">
      <c r="A2388" s="12" t="s">
        <v>28</v>
      </c>
      <c r="B2388" s="14">
        <v>7</v>
      </c>
      <c r="C2388" t="s">
        <v>56</v>
      </c>
      <c r="D2388" t="s">
        <v>57</v>
      </c>
      <c r="E2388" t="str">
        <f t="shared" si="37"/>
        <v>Average Two Hour Event Day‡7Average Per Ton50% Cycling</v>
      </c>
      <c r="F2388">
        <v>0.2153699</v>
      </c>
      <c r="G2388">
        <v>0.21646109999999999</v>
      </c>
      <c r="I2388">
        <v>67.698589999999996</v>
      </c>
      <c r="J2388">
        <v>-2.9488799999999999E-2</v>
      </c>
      <c r="K2388">
        <v>-1.14219E-2</v>
      </c>
      <c r="L2388" s="1">
        <v>1.0911E-3</v>
      </c>
      <c r="M2388" s="1">
        <v>1.36042E-2</v>
      </c>
      <c r="N2388">
        <v>3.1671100000000001E-2</v>
      </c>
    </row>
    <row r="2389" spans="1:14">
      <c r="A2389" s="12" t="s">
        <v>28</v>
      </c>
      <c r="B2389" s="14">
        <v>7</v>
      </c>
      <c r="C2389" t="s">
        <v>56</v>
      </c>
      <c r="D2389" t="s">
        <v>52</v>
      </c>
      <c r="E2389" t="str">
        <f t="shared" si="37"/>
        <v>Average Two Hour Event Day‡7Average Per TonAll</v>
      </c>
      <c r="F2389">
        <v>0.19911329999999999</v>
      </c>
      <c r="G2389">
        <v>0.2001628</v>
      </c>
      <c r="I2389">
        <v>67.734189999999998</v>
      </c>
      <c r="J2389">
        <v>-2.6945500000000001E-2</v>
      </c>
      <c r="K2389">
        <v>-1.04058E-2</v>
      </c>
      <c r="L2389" s="1">
        <v>1.0495000000000001E-3</v>
      </c>
      <c r="M2389" s="1">
        <v>1.25048E-2</v>
      </c>
      <c r="N2389">
        <v>2.90446E-2</v>
      </c>
    </row>
    <row r="2390" spans="1:14">
      <c r="A2390" s="12" t="s">
        <v>28</v>
      </c>
      <c r="B2390" s="14">
        <v>8</v>
      </c>
      <c r="C2390" t="s">
        <v>63</v>
      </c>
      <c r="D2390" t="s">
        <v>58</v>
      </c>
      <c r="E2390" t="str">
        <f t="shared" si="37"/>
        <v>Average Two Hour Event Day‡8Aggregate100% Cycling</v>
      </c>
      <c r="F2390">
        <v>10.229939999999999</v>
      </c>
      <c r="G2390">
        <v>10.29083</v>
      </c>
      <c r="I2390">
        <v>72.566680000000005</v>
      </c>
      <c r="J2390">
        <v>-0.30154550000000002</v>
      </c>
      <c r="K2390">
        <v>-8.7414800000000001E-2</v>
      </c>
      <c r="L2390" s="1">
        <v>6.0891399999999998E-2</v>
      </c>
      <c r="M2390" s="1">
        <v>0.20919769999999999</v>
      </c>
      <c r="N2390">
        <v>0.42332839999999999</v>
      </c>
    </row>
    <row r="2391" spans="1:14">
      <c r="A2391" s="12" t="s">
        <v>28</v>
      </c>
      <c r="B2391" s="14">
        <v>8</v>
      </c>
      <c r="C2391" t="s">
        <v>63</v>
      </c>
      <c r="D2391" t="s">
        <v>57</v>
      </c>
      <c r="E2391" t="str">
        <f t="shared" si="37"/>
        <v>Average Two Hour Event Day‡8Aggregate50% Cycling</v>
      </c>
      <c r="F2391">
        <v>9.9642300000000006</v>
      </c>
      <c r="G2391">
        <v>10.0909</v>
      </c>
      <c r="I2391">
        <v>72.517070000000004</v>
      </c>
      <c r="J2391">
        <v>-0.23500099999999999</v>
      </c>
      <c r="K2391">
        <v>-2.1324099999999999E-2</v>
      </c>
      <c r="L2391" s="1">
        <v>0.126668</v>
      </c>
      <c r="M2391" s="1">
        <v>0.27466000000000002</v>
      </c>
      <c r="N2391">
        <v>0.48833690000000002</v>
      </c>
    </row>
    <row r="2392" spans="1:14">
      <c r="A2392" s="12" t="s">
        <v>28</v>
      </c>
      <c r="B2392" s="14">
        <v>8</v>
      </c>
      <c r="C2392" t="s">
        <v>63</v>
      </c>
      <c r="D2392" t="s">
        <v>52</v>
      </c>
      <c r="E2392" t="str">
        <f t="shared" si="37"/>
        <v>Average Two Hour Event Day‡8AggregateAll</v>
      </c>
      <c r="F2392">
        <v>20.203790000000001</v>
      </c>
      <c r="G2392">
        <v>20.392029999999998</v>
      </c>
      <c r="I2392">
        <v>72.543369999999996</v>
      </c>
      <c r="J2392">
        <v>-0.5362905</v>
      </c>
      <c r="K2392">
        <v>-0.1082345</v>
      </c>
      <c r="L2392" s="1">
        <v>0.18823590000000001</v>
      </c>
      <c r="M2392" s="1">
        <v>0.48470619999999998</v>
      </c>
      <c r="N2392">
        <v>0.91276230000000003</v>
      </c>
    </row>
    <row r="2393" spans="1:14">
      <c r="A2393" s="12" t="s">
        <v>28</v>
      </c>
      <c r="B2393" s="14">
        <v>8</v>
      </c>
      <c r="C2393" t="s">
        <v>55</v>
      </c>
      <c r="D2393" t="s">
        <v>58</v>
      </c>
      <c r="E2393" t="str">
        <f t="shared" si="37"/>
        <v>Average Two Hour Event Day‡8Average Per Device100% Cycling</v>
      </c>
      <c r="F2393">
        <v>0.70550069999999998</v>
      </c>
      <c r="G2393">
        <v>0.7097</v>
      </c>
      <c r="I2393">
        <v>72.566680000000005</v>
      </c>
      <c r="J2393">
        <v>-2.5387400000000001E-2</v>
      </c>
      <c r="K2393">
        <v>-7.9073000000000008E-3</v>
      </c>
      <c r="L2393" s="1">
        <v>4.1993000000000004E-3</v>
      </c>
      <c r="M2393" s="1">
        <v>1.6306000000000001E-2</v>
      </c>
      <c r="N2393">
        <v>3.3785999999999997E-2</v>
      </c>
    </row>
    <row r="2394" spans="1:14">
      <c r="A2394" s="12" t="s">
        <v>28</v>
      </c>
      <c r="B2394" s="14">
        <v>8</v>
      </c>
      <c r="C2394" t="s">
        <v>55</v>
      </c>
      <c r="D2394" t="s">
        <v>57</v>
      </c>
      <c r="E2394" t="str">
        <f t="shared" si="37"/>
        <v>Average Two Hour Event Day‡8Average Per Device50% Cycling</v>
      </c>
      <c r="F2394">
        <v>0.80112939999999999</v>
      </c>
      <c r="G2394">
        <v>0.81131359999999997</v>
      </c>
      <c r="I2394">
        <v>72.517070000000004</v>
      </c>
      <c r="J2394">
        <v>-2.3686200000000001E-2</v>
      </c>
      <c r="K2394">
        <v>-3.6752999999999998E-3</v>
      </c>
      <c r="L2394" s="1">
        <v>1.0184199999999999E-2</v>
      </c>
      <c r="M2394" s="1">
        <v>2.4043800000000001E-2</v>
      </c>
      <c r="N2394">
        <v>4.4054700000000002E-2</v>
      </c>
    </row>
    <row r="2395" spans="1:14">
      <c r="A2395" s="12" t="s">
        <v>28</v>
      </c>
      <c r="B2395" s="14">
        <v>8</v>
      </c>
      <c r="C2395" t="s">
        <v>55</v>
      </c>
      <c r="D2395" t="s">
        <v>52</v>
      </c>
      <c r="E2395" t="str">
        <f t="shared" si="37"/>
        <v>Average Two Hour Event Day‡8Average Per DeviceAll</v>
      </c>
      <c r="F2395">
        <v>0.75044619999999995</v>
      </c>
      <c r="G2395">
        <v>0.75745839999999998</v>
      </c>
      <c r="I2395">
        <v>72.543369999999996</v>
      </c>
      <c r="J2395">
        <v>-2.45878E-2</v>
      </c>
      <c r="K2395">
        <v>-5.9182999999999996E-3</v>
      </c>
      <c r="L2395" s="1">
        <v>7.0121999999999997E-3</v>
      </c>
      <c r="M2395" s="1">
        <v>1.9942700000000001E-2</v>
      </c>
      <c r="N2395">
        <v>3.8612300000000002E-2</v>
      </c>
    </row>
    <row r="2396" spans="1:14">
      <c r="A2396" s="12" t="s">
        <v>28</v>
      </c>
      <c r="B2396" s="14">
        <v>8</v>
      </c>
      <c r="C2396" t="s">
        <v>54</v>
      </c>
      <c r="D2396" t="s">
        <v>58</v>
      </c>
      <c r="E2396" t="str">
        <f t="shared" si="37"/>
        <v>Average Two Hour Event Day‡8Average Per Premise100% Cycling</v>
      </c>
      <c r="F2396">
        <v>0.83509690000000003</v>
      </c>
      <c r="G2396">
        <v>0.84006760000000003</v>
      </c>
      <c r="I2396">
        <v>72.566680000000005</v>
      </c>
      <c r="J2396">
        <v>-2.4615999999999999E-2</v>
      </c>
      <c r="K2396">
        <v>-7.1358999999999997E-3</v>
      </c>
      <c r="L2396" s="1">
        <v>4.9706999999999998E-3</v>
      </c>
      <c r="M2396" s="1">
        <v>1.70774E-2</v>
      </c>
      <c r="N2396">
        <v>3.4557400000000002E-2</v>
      </c>
    </row>
    <row r="2397" spans="1:14">
      <c r="A2397" s="12" t="s">
        <v>28</v>
      </c>
      <c r="B2397" s="14">
        <v>8</v>
      </c>
      <c r="C2397" t="s">
        <v>54</v>
      </c>
      <c r="D2397" t="s">
        <v>57</v>
      </c>
      <c r="E2397" t="str">
        <f t="shared" si="37"/>
        <v>Average Two Hour Event Day‡8Average Per Premise50% Cycling</v>
      </c>
      <c r="F2397">
        <v>0.93315510000000002</v>
      </c>
      <c r="G2397">
        <v>0.94501760000000001</v>
      </c>
      <c r="I2397">
        <v>72.517070000000004</v>
      </c>
      <c r="J2397">
        <v>-2.2008E-2</v>
      </c>
      <c r="K2397">
        <v>-1.9970000000000001E-3</v>
      </c>
      <c r="L2397" s="1">
        <v>1.18625E-2</v>
      </c>
      <c r="M2397" s="1">
        <v>2.5721999999999998E-2</v>
      </c>
      <c r="N2397">
        <v>4.5733000000000003E-2</v>
      </c>
    </row>
    <row r="2398" spans="1:14">
      <c r="A2398" s="12" t="s">
        <v>28</v>
      </c>
      <c r="B2398" s="14">
        <v>8</v>
      </c>
      <c r="C2398" t="s">
        <v>54</v>
      </c>
      <c r="D2398" t="s">
        <v>52</v>
      </c>
      <c r="E2398" t="str">
        <f t="shared" si="37"/>
        <v>Average Two Hour Event Day‡8Average Per PremiseAll</v>
      </c>
      <c r="F2398">
        <v>0.88118430000000003</v>
      </c>
      <c r="G2398">
        <v>0.88939409999999997</v>
      </c>
      <c r="I2398">
        <v>72.543369999999996</v>
      </c>
      <c r="J2398">
        <v>-2.33902E-2</v>
      </c>
      <c r="K2398">
        <v>-4.7206000000000001E-3</v>
      </c>
      <c r="L2398" s="1">
        <v>8.2098999999999991E-3</v>
      </c>
      <c r="M2398" s="1">
        <v>2.11404E-2</v>
      </c>
      <c r="N2398">
        <v>3.9809900000000002E-2</v>
      </c>
    </row>
    <row r="2399" spans="1:14">
      <c r="A2399" s="12" t="s">
        <v>28</v>
      </c>
      <c r="B2399" s="14">
        <v>8</v>
      </c>
      <c r="C2399" t="s">
        <v>56</v>
      </c>
      <c r="D2399" t="s">
        <v>58</v>
      </c>
      <c r="E2399" t="str">
        <f t="shared" si="37"/>
        <v>Average Two Hour Event Day‡8Average Per Ton100% Cycling</v>
      </c>
      <c r="F2399">
        <v>0.19509389999999999</v>
      </c>
      <c r="G2399">
        <v>0.19625509999999999</v>
      </c>
      <c r="I2399">
        <v>72.566680000000005</v>
      </c>
      <c r="J2399">
        <v>-2.84254E-2</v>
      </c>
      <c r="K2399">
        <v>-1.0945399999999999E-2</v>
      </c>
      <c r="L2399" s="1">
        <v>1.1612E-3</v>
      </c>
      <c r="M2399" s="1">
        <v>1.3267899999999999E-2</v>
      </c>
      <c r="N2399">
        <v>3.0747900000000002E-2</v>
      </c>
    </row>
    <row r="2400" spans="1:14">
      <c r="A2400" s="12" t="s">
        <v>28</v>
      </c>
      <c r="B2400" s="14">
        <v>8</v>
      </c>
      <c r="C2400" t="s">
        <v>56</v>
      </c>
      <c r="D2400" t="s">
        <v>57</v>
      </c>
      <c r="E2400" t="str">
        <f t="shared" si="37"/>
        <v>Average Two Hour Event Day‡8Average Per Ton50% Cycling</v>
      </c>
      <c r="F2400">
        <v>0.23080400000000001</v>
      </c>
      <c r="G2400">
        <v>0.233738</v>
      </c>
      <c r="I2400">
        <v>72.517070000000004</v>
      </c>
      <c r="J2400">
        <v>-3.0936399999999999E-2</v>
      </c>
      <c r="K2400">
        <v>-1.0925499999999999E-2</v>
      </c>
      <c r="L2400" s="1">
        <v>2.934E-3</v>
      </c>
      <c r="M2400" s="1">
        <v>1.6793599999999999E-2</v>
      </c>
      <c r="N2400">
        <v>3.6804499999999997E-2</v>
      </c>
    </row>
    <row r="2401" spans="1:14">
      <c r="A2401" s="12" t="s">
        <v>28</v>
      </c>
      <c r="B2401" s="14">
        <v>8</v>
      </c>
      <c r="C2401" t="s">
        <v>56</v>
      </c>
      <c r="D2401" t="s">
        <v>52</v>
      </c>
      <c r="E2401" t="str">
        <f t="shared" si="37"/>
        <v>Average Two Hour Event Day‡8Average Per TonAll</v>
      </c>
      <c r="F2401">
        <v>0.2118776</v>
      </c>
      <c r="G2401">
        <v>0.21387210000000001</v>
      </c>
      <c r="I2401">
        <v>72.543369999999996</v>
      </c>
      <c r="J2401">
        <v>-2.9605599999999999E-2</v>
      </c>
      <c r="K2401">
        <v>-1.0936E-2</v>
      </c>
      <c r="L2401" s="1">
        <v>1.9945000000000002E-3</v>
      </c>
      <c r="M2401" s="1">
        <v>1.4925000000000001E-2</v>
      </c>
      <c r="N2401">
        <v>3.3594499999999999E-2</v>
      </c>
    </row>
    <row r="2402" spans="1:14">
      <c r="A2402" s="12" t="s">
        <v>28</v>
      </c>
      <c r="B2402" s="14">
        <v>9</v>
      </c>
      <c r="C2402" t="s">
        <v>63</v>
      </c>
      <c r="D2402" t="s">
        <v>58</v>
      </c>
      <c r="E2402" t="str">
        <f t="shared" si="37"/>
        <v>Average Two Hour Event Day‡9Aggregate100% Cycling</v>
      </c>
      <c r="F2402">
        <v>10.82156</v>
      </c>
      <c r="G2402">
        <v>10.857150000000001</v>
      </c>
      <c r="I2402">
        <v>78.252409999999998</v>
      </c>
      <c r="J2402">
        <v>-0.40243519999999999</v>
      </c>
      <c r="K2402">
        <v>-0.14364379999999999</v>
      </c>
      <c r="L2402" s="1">
        <v>3.5594399999999998E-2</v>
      </c>
      <c r="M2402" s="1">
        <v>0.21483260000000001</v>
      </c>
      <c r="N2402">
        <v>0.47362409999999999</v>
      </c>
    </row>
    <row r="2403" spans="1:14">
      <c r="A2403" s="12" t="s">
        <v>28</v>
      </c>
      <c r="B2403" s="14">
        <v>9</v>
      </c>
      <c r="C2403" t="s">
        <v>63</v>
      </c>
      <c r="D2403" t="s">
        <v>57</v>
      </c>
      <c r="E2403" t="str">
        <f t="shared" si="37"/>
        <v>Average Two Hour Event Day‡9Aggregate50% Cycling</v>
      </c>
      <c r="F2403">
        <v>10.82255</v>
      </c>
      <c r="G2403">
        <v>10.57826</v>
      </c>
      <c r="I2403">
        <v>78.116069999999993</v>
      </c>
      <c r="J2403">
        <v>-0.6777801</v>
      </c>
      <c r="K2403">
        <v>-0.42167280000000001</v>
      </c>
      <c r="L2403" s="1">
        <v>-0.2442937</v>
      </c>
      <c r="M2403" s="1">
        <v>-6.6914699999999994E-2</v>
      </c>
      <c r="N2403">
        <v>0.18919250000000001</v>
      </c>
    </row>
    <row r="2404" spans="1:14">
      <c r="A2404" s="12" t="s">
        <v>28</v>
      </c>
      <c r="B2404" s="14">
        <v>9</v>
      </c>
      <c r="C2404" t="s">
        <v>63</v>
      </c>
      <c r="D2404" t="s">
        <v>52</v>
      </c>
      <c r="E2404" t="str">
        <f t="shared" si="37"/>
        <v>Average Two Hour Event Day‡9AggregateAll</v>
      </c>
      <c r="F2404">
        <v>21.656890000000001</v>
      </c>
      <c r="G2404">
        <v>21.44566</v>
      </c>
      <c r="I2404">
        <v>78.188329999999993</v>
      </c>
      <c r="J2404">
        <v>-1.083221</v>
      </c>
      <c r="K2404">
        <v>-0.56804189999999999</v>
      </c>
      <c r="L2404" s="1">
        <v>-0.21123030000000001</v>
      </c>
      <c r="M2404" s="1">
        <v>0.1455814</v>
      </c>
      <c r="N2404">
        <v>0.66076060000000003</v>
      </c>
    </row>
    <row r="2405" spans="1:14">
      <c r="A2405" s="12" t="s">
        <v>28</v>
      </c>
      <c r="B2405" s="14">
        <v>9</v>
      </c>
      <c r="C2405" t="s">
        <v>55</v>
      </c>
      <c r="D2405" t="s">
        <v>58</v>
      </c>
      <c r="E2405" t="str">
        <f t="shared" si="37"/>
        <v>Average Two Hour Event Day‡9Average Per Device100% Cycling</v>
      </c>
      <c r="F2405">
        <v>0.74630129999999995</v>
      </c>
      <c r="G2405">
        <v>0.74875610000000004</v>
      </c>
      <c r="I2405">
        <v>78.252409999999998</v>
      </c>
      <c r="J2405">
        <v>-3.33028E-2</v>
      </c>
      <c r="K2405">
        <v>-1.2176899999999999E-2</v>
      </c>
      <c r="L2405" s="1">
        <v>2.4548E-3</v>
      </c>
      <c r="M2405" s="1">
        <v>1.7086400000000002E-2</v>
      </c>
      <c r="N2405">
        <v>3.8212299999999998E-2</v>
      </c>
    </row>
    <row r="2406" spans="1:14">
      <c r="A2406" s="12" t="s">
        <v>28</v>
      </c>
      <c r="B2406" s="14">
        <v>9</v>
      </c>
      <c r="C2406" t="s">
        <v>55</v>
      </c>
      <c r="D2406" t="s">
        <v>57</v>
      </c>
      <c r="E2406" t="str">
        <f t="shared" si="37"/>
        <v>Average Two Hour Event Day‡9Average Per Device50% Cycling</v>
      </c>
      <c r="F2406">
        <v>0.87013910000000005</v>
      </c>
      <c r="G2406">
        <v>0.85049770000000002</v>
      </c>
      <c r="I2406">
        <v>78.116069999999993</v>
      </c>
      <c r="J2406">
        <v>-6.0237499999999999E-2</v>
      </c>
      <c r="K2406">
        <v>-3.6253000000000001E-2</v>
      </c>
      <c r="L2406" s="1">
        <v>-1.96413E-2</v>
      </c>
      <c r="M2406" s="1">
        <v>-3.0297000000000002E-3</v>
      </c>
      <c r="N2406">
        <v>2.0954899999999999E-2</v>
      </c>
    </row>
    <row r="2407" spans="1:14">
      <c r="A2407" s="12" t="s">
        <v>28</v>
      </c>
      <c r="B2407" s="14">
        <v>9</v>
      </c>
      <c r="C2407" t="s">
        <v>55</v>
      </c>
      <c r="D2407" t="s">
        <v>52</v>
      </c>
      <c r="E2407" t="str">
        <f t="shared" si="37"/>
        <v>Average Two Hour Event Day‡9Average Per DeviceAll</v>
      </c>
      <c r="F2407">
        <v>0.80450500000000003</v>
      </c>
      <c r="G2407">
        <v>0.79657469999999997</v>
      </c>
      <c r="I2407">
        <v>78.188329999999993</v>
      </c>
      <c r="J2407">
        <v>-4.5962099999999999E-2</v>
      </c>
      <c r="K2407">
        <v>-2.3492699999999998E-2</v>
      </c>
      <c r="L2407" s="1">
        <v>-7.9304000000000006E-3</v>
      </c>
      <c r="M2407" s="1">
        <v>7.6318999999999996E-3</v>
      </c>
      <c r="N2407">
        <v>3.0101300000000001E-2</v>
      </c>
    </row>
    <row r="2408" spans="1:14">
      <c r="A2408" s="12" t="s">
        <v>28</v>
      </c>
      <c r="B2408" s="14">
        <v>9</v>
      </c>
      <c r="C2408" t="s">
        <v>54</v>
      </c>
      <c r="D2408" t="s">
        <v>58</v>
      </c>
      <c r="E2408" t="str">
        <f t="shared" si="37"/>
        <v>Average Two Hour Event Day‡9Average Per Premise100% Cycling</v>
      </c>
      <c r="F2408">
        <v>0.88339239999999997</v>
      </c>
      <c r="G2408">
        <v>0.88629809999999998</v>
      </c>
      <c r="I2408">
        <v>78.252409999999998</v>
      </c>
      <c r="J2408">
        <v>-3.2851900000000003E-2</v>
      </c>
      <c r="K2408">
        <v>-1.1726E-2</v>
      </c>
      <c r="L2408" s="1">
        <v>2.9057000000000002E-3</v>
      </c>
      <c r="M2408" s="1">
        <v>1.7537400000000002E-2</v>
      </c>
      <c r="N2408">
        <v>3.8663200000000002E-2</v>
      </c>
    </row>
    <row r="2409" spans="1:14">
      <c r="A2409" s="12" t="s">
        <v>28</v>
      </c>
      <c r="B2409" s="14">
        <v>9</v>
      </c>
      <c r="C2409" t="s">
        <v>54</v>
      </c>
      <c r="D2409" t="s">
        <v>57</v>
      </c>
      <c r="E2409" t="str">
        <f t="shared" si="37"/>
        <v>Average Two Hour Event Day‡9Average Per Premise50% Cycling</v>
      </c>
      <c r="F2409">
        <v>1.013538</v>
      </c>
      <c r="G2409">
        <v>0.99065930000000002</v>
      </c>
      <c r="I2409">
        <v>78.116069999999993</v>
      </c>
      <c r="J2409">
        <v>-6.34744E-2</v>
      </c>
      <c r="K2409">
        <v>-3.9489900000000001E-2</v>
      </c>
      <c r="L2409" s="1">
        <v>-2.2878200000000001E-2</v>
      </c>
      <c r="M2409" s="1">
        <v>-6.2665999999999998E-3</v>
      </c>
      <c r="N2409">
        <v>1.7718000000000001E-2</v>
      </c>
    </row>
    <row r="2410" spans="1:14">
      <c r="A2410" s="12" t="s">
        <v>28</v>
      </c>
      <c r="B2410" s="14">
        <v>9</v>
      </c>
      <c r="C2410" t="s">
        <v>54</v>
      </c>
      <c r="D2410" t="s">
        <v>52</v>
      </c>
      <c r="E2410" t="str">
        <f t="shared" si="37"/>
        <v>Average Two Hour Event Day‡9Average Per PremiseAll</v>
      </c>
      <c r="F2410">
        <v>0.94456059999999997</v>
      </c>
      <c r="G2410">
        <v>0.93534790000000001</v>
      </c>
      <c r="I2410">
        <v>78.188329999999993</v>
      </c>
      <c r="J2410">
        <v>-4.7244500000000002E-2</v>
      </c>
      <c r="K2410">
        <v>-2.4774999999999998E-2</v>
      </c>
      <c r="L2410" s="1">
        <v>-9.2128000000000002E-3</v>
      </c>
      <c r="M2410" s="1">
        <v>6.3495000000000001E-3</v>
      </c>
      <c r="N2410">
        <v>2.8818900000000001E-2</v>
      </c>
    </row>
    <row r="2411" spans="1:14">
      <c r="A2411" s="12" t="s">
        <v>28</v>
      </c>
      <c r="B2411" s="14">
        <v>9</v>
      </c>
      <c r="C2411" t="s">
        <v>56</v>
      </c>
      <c r="D2411" t="s">
        <v>58</v>
      </c>
      <c r="E2411" t="str">
        <f t="shared" si="37"/>
        <v>Average Two Hour Event Day‡9Average Per Ton100% Cycling</v>
      </c>
      <c r="F2411">
        <v>0.20637659999999999</v>
      </c>
      <c r="G2411">
        <v>0.2070554</v>
      </c>
      <c r="I2411">
        <v>78.252409999999998</v>
      </c>
      <c r="J2411">
        <v>-3.5078699999999997E-2</v>
      </c>
      <c r="K2411">
        <v>-1.3952900000000001E-2</v>
      </c>
      <c r="L2411" s="1">
        <v>6.7880000000000002E-4</v>
      </c>
      <c r="M2411" s="1">
        <v>1.5310499999999999E-2</v>
      </c>
      <c r="N2411">
        <v>3.6436299999999998E-2</v>
      </c>
    </row>
    <row r="2412" spans="1:14">
      <c r="A2412" s="12" t="s">
        <v>28</v>
      </c>
      <c r="B2412" s="14">
        <v>9</v>
      </c>
      <c r="C2412" t="s">
        <v>56</v>
      </c>
      <c r="D2412" t="s">
        <v>57</v>
      </c>
      <c r="E2412" t="str">
        <f t="shared" si="37"/>
        <v>Average Two Hour Event Day‡9Average Per Ton50% Cycling</v>
      </c>
      <c r="F2412">
        <v>0.25068550000000001</v>
      </c>
      <c r="G2412">
        <v>0.24502689999999999</v>
      </c>
      <c r="I2412">
        <v>78.116069999999993</v>
      </c>
      <c r="J2412">
        <v>-4.6254799999999999E-2</v>
      </c>
      <c r="K2412">
        <v>-2.22703E-2</v>
      </c>
      <c r="L2412" s="1">
        <v>-5.6585999999999997E-3</v>
      </c>
      <c r="M2412" s="1">
        <v>1.0952999999999999E-2</v>
      </c>
      <c r="N2412">
        <v>3.4937599999999999E-2</v>
      </c>
    </row>
    <row r="2413" spans="1:14">
      <c r="A2413" s="12" t="s">
        <v>28</v>
      </c>
      <c r="B2413" s="14">
        <v>9</v>
      </c>
      <c r="C2413" t="s">
        <v>56</v>
      </c>
      <c r="D2413" t="s">
        <v>52</v>
      </c>
      <c r="E2413" t="str">
        <f t="shared" si="37"/>
        <v>Average Two Hour Event Day‡9Average Per TonAll</v>
      </c>
      <c r="F2413">
        <v>0.22720180000000001</v>
      </c>
      <c r="G2413">
        <v>0.22490199999999999</v>
      </c>
      <c r="I2413">
        <v>78.188329999999993</v>
      </c>
      <c r="J2413">
        <v>-4.0331499999999999E-2</v>
      </c>
      <c r="K2413">
        <v>-1.7861999999999999E-2</v>
      </c>
      <c r="L2413" s="1">
        <v>-2.2997999999999998E-3</v>
      </c>
      <c r="M2413" s="1">
        <v>1.32625E-2</v>
      </c>
      <c r="N2413">
        <v>3.5731899999999997E-2</v>
      </c>
    </row>
    <row r="2414" spans="1:14">
      <c r="A2414" s="12" t="s">
        <v>28</v>
      </c>
      <c r="B2414" s="14">
        <v>10</v>
      </c>
      <c r="C2414" t="s">
        <v>63</v>
      </c>
      <c r="D2414" t="s">
        <v>58</v>
      </c>
      <c r="E2414" t="str">
        <f t="shared" si="37"/>
        <v>Average Two Hour Event Day‡10Aggregate100% Cycling</v>
      </c>
      <c r="F2414">
        <v>11.758660000000001</v>
      </c>
      <c r="G2414">
        <v>12.139799999999999</v>
      </c>
      <c r="I2414">
        <v>84.025480000000002</v>
      </c>
      <c r="J2414">
        <v>-0.17998320000000001</v>
      </c>
      <c r="K2414">
        <v>0.15152979999999999</v>
      </c>
      <c r="L2414" s="1">
        <v>0.38113459999999999</v>
      </c>
      <c r="M2414" s="1">
        <v>0.61073940000000004</v>
      </c>
      <c r="N2414">
        <v>0.94225230000000004</v>
      </c>
    </row>
    <row r="2415" spans="1:14">
      <c r="A2415" s="12" t="s">
        <v>28</v>
      </c>
      <c r="B2415" s="14">
        <v>10</v>
      </c>
      <c r="C2415" t="s">
        <v>63</v>
      </c>
      <c r="D2415" t="s">
        <v>57</v>
      </c>
      <c r="E2415" t="str">
        <f t="shared" si="37"/>
        <v>Average Two Hour Event Day‡10Aggregate50% Cycling</v>
      </c>
      <c r="F2415">
        <v>11.865740000000001</v>
      </c>
      <c r="G2415">
        <v>11.647550000000001</v>
      </c>
      <c r="I2415">
        <v>84.174090000000007</v>
      </c>
      <c r="J2415">
        <v>-0.76004640000000001</v>
      </c>
      <c r="K2415">
        <v>-0.43991370000000002</v>
      </c>
      <c r="L2415" s="1">
        <v>-0.21819069999999999</v>
      </c>
      <c r="M2415" s="1">
        <v>3.5322999999999999E-3</v>
      </c>
      <c r="N2415">
        <v>0.32366509999999998</v>
      </c>
    </row>
    <row r="2416" spans="1:14">
      <c r="A2416" s="12" t="s">
        <v>28</v>
      </c>
      <c r="B2416" s="14">
        <v>10</v>
      </c>
      <c r="C2416" t="s">
        <v>63</v>
      </c>
      <c r="D2416" t="s">
        <v>52</v>
      </c>
      <c r="E2416" t="str">
        <f t="shared" si="37"/>
        <v>Average Two Hour Event Day‡10AggregateAll</v>
      </c>
      <c r="F2416">
        <v>23.639250000000001</v>
      </c>
      <c r="G2416">
        <v>23.797139999999999</v>
      </c>
      <c r="I2416">
        <v>84.095330000000004</v>
      </c>
      <c r="J2416">
        <v>-0.94557429999999998</v>
      </c>
      <c r="K2416">
        <v>-0.29364220000000002</v>
      </c>
      <c r="L2416" s="1">
        <v>0.1578841</v>
      </c>
      <c r="M2416" s="1">
        <v>0.60941029999999996</v>
      </c>
      <c r="N2416">
        <v>1.261342</v>
      </c>
    </row>
    <row r="2417" spans="1:14">
      <c r="A2417" s="12" t="s">
        <v>28</v>
      </c>
      <c r="B2417" s="14">
        <v>10</v>
      </c>
      <c r="C2417" t="s">
        <v>55</v>
      </c>
      <c r="D2417" t="s">
        <v>58</v>
      </c>
      <c r="E2417" t="str">
        <f t="shared" si="37"/>
        <v>Average Two Hour Event Day‡10Average Per Device100% Cycling</v>
      </c>
      <c r="F2417">
        <v>0.81092819999999999</v>
      </c>
      <c r="G2417">
        <v>0.83721290000000004</v>
      </c>
      <c r="I2417">
        <v>84.025480000000002</v>
      </c>
      <c r="J2417">
        <v>-1.9520800000000001E-2</v>
      </c>
      <c r="K2417">
        <v>7.5414000000000002E-3</v>
      </c>
      <c r="L2417" s="1">
        <v>2.6284700000000001E-2</v>
      </c>
      <c r="M2417" s="1">
        <v>4.5027900000000003E-2</v>
      </c>
      <c r="N2417">
        <v>7.2090199999999993E-2</v>
      </c>
    </row>
    <row r="2418" spans="1:14">
      <c r="A2418" s="12" t="s">
        <v>28</v>
      </c>
      <c r="B2418" s="14">
        <v>10</v>
      </c>
      <c r="C2418" t="s">
        <v>55</v>
      </c>
      <c r="D2418" t="s">
        <v>57</v>
      </c>
      <c r="E2418" t="str">
        <f t="shared" si="37"/>
        <v>Average Two Hour Event Day‡10Average Per Device50% Cycling</v>
      </c>
      <c r="F2418">
        <v>0.95401150000000001</v>
      </c>
      <c r="G2418">
        <v>0.93646879999999999</v>
      </c>
      <c r="I2418">
        <v>84.174090000000007</v>
      </c>
      <c r="J2418">
        <v>-6.8287700000000007E-2</v>
      </c>
      <c r="K2418">
        <v>-3.8307099999999997E-2</v>
      </c>
      <c r="L2418" s="1">
        <v>-1.7542700000000001E-2</v>
      </c>
      <c r="M2418" s="1">
        <v>3.2217999999999999E-3</v>
      </c>
      <c r="N2418">
        <v>3.32024E-2</v>
      </c>
    </row>
    <row r="2419" spans="1:14">
      <c r="A2419" s="12" t="s">
        <v>28</v>
      </c>
      <c r="B2419" s="14">
        <v>10</v>
      </c>
      <c r="C2419" t="s">
        <v>55</v>
      </c>
      <c r="D2419" t="s">
        <v>52</v>
      </c>
      <c r="E2419" t="str">
        <f t="shared" si="37"/>
        <v>Average Two Hour Event Day‡10Average Per DeviceAll</v>
      </c>
      <c r="F2419">
        <v>0.8781774</v>
      </c>
      <c r="G2419">
        <v>0.88386319999999996</v>
      </c>
      <c r="I2419">
        <v>84.095330000000004</v>
      </c>
      <c r="J2419">
        <v>-4.2441300000000001E-2</v>
      </c>
      <c r="K2419">
        <v>-1.40074E-2</v>
      </c>
      <c r="L2419" s="1">
        <v>5.6858000000000004E-3</v>
      </c>
      <c r="M2419" s="1">
        <v>2.5379100000000002E-2</v>
      </c>
      <c r="N2419">
        <v>5.3812899999999997E-2</v>
      </c>
    </row>
    <row r="2420" spans="1:14">
      <c r="A2420" s="12" t="s">
        <v>28</v>
      </c>
      <c r="B2420" s="14">
        <v>10</v>
      </c>
      <c r="C2420" t="s">
        <v>54</v>
      </c>
      <c r="D2420" t="s">
        <v>58</v>
      </c>
      <c r="E2420" t="str">
        <f t="shared" si="37"/>
        <v>Average Two Hour Event Day‡10Average Per Premise100% Cycling</v>
      </c>
      <c r="F2420">
        <v>0.95989089999999999</v>
      </c>
      <c r="G2420">
        <v>0.99100390000000005</v>
      </c>
      <c r="I2420">
        <v>84.025480000000002</v>
      </c>
      <c r="J2420">
        <v>-1.4692500000000001E-2</v>
      </c>
      <c r="K2420">
        <v>1.23698E-2</v>
      </c>
      <c r="L2420" s="1">
        <v>3.1112999999999998E-2</v>
      </c>
      <c r="M2420" s="1">
        <v>4.9856299999999999E-2</v>
      </c>
      <c r="N2420">
        <v>7.6918600000000004E-2</v>
      </c>
    </row>
    <row r="2421" spans="1:14">
      <c r="A2421" s="12" t="s">
        <v>28</v>
      </c>
      <c r="B2421" s="14">
        <v>10</v>
      </c>
      <c r="C2421" t="s">
        <v>54</v>
      </c>
      <c r="D2421" t="s">
        <v>57</v>
      </c>
      <c r="E2421" t="str">
        <f t="shared" si="37"/>
        <v>Average Two Hour Event Day‡10Average Per Premise50% Cycling</v>
      </c>
      <c r="F2421">
        <v>1.111232</v>
      </c>
      <c r="G2421">
        <v>1.0907979999999999</v>
      </c>
      <c r="I2421">
        <v>84.174090000000007</v>
      </c>
      <c r="J2421">
        <v>-7.1178699999999998E-2</v>
      </c>
      <c r="K2421">
        <v>-4.1198100000000001E-2</v>
      </c>
      <c r="L2421" s="1">
        <v>-2.0433699999999999E-2</v>
      </c>
      <c r="M2421" s="1">
        <v>3.3080000000000002E-4</v>
      </c>
      <c r="N2421">
        <v>3.0311399999999999E-2</v>
      </c>
    </row>
    <row r="2422" spans="1:14">
      <c r="A2422" s="12" t="s">
        <v>28</v>
      </c>
      <c r="B2422" s="14">
        <v>10</v>
      </c>
      <c r="C2422" t="s">
        <v>54</v>
      </c>
      <c r="D2422" t="s">
        <v>52</v>
      </c>
      <c r="E2422" t="str">
        <f t="shared" si="37"/>
        <v>Average Two Hour Event Day‡10Average Per PremiseAll</v>
      </c>
      <c r="F2422">
        <v>1.031021</v>
      </c>
      <c r="G2422">
        <v>1.0379069999999999</v>
      </c>
      <c r="I2422">
        <v>84.095330000000004</v>
      </c>
      <c r="J2422">
        <v>-4.1241E-2</v>
      </c>
      <c r="K2422">
        <v>-1.28071E-2</v>
      </c>
      <c r="L2422" s="1">
        <v>6.8861E-3</v>
      </c>
      <c r="M2422" s="1">
        <v>2.65793E-2</v>
      </c>
      <c r="N2422">
        <v>5.5013199999999998E-2</v>
      </c>
    </row>
    <row r="2423" spans="1:14">
      <c r="A2423" s="12" t="s">
        <v>28</v>
      </c>
      <c r="B2423" s="14">
        <v>10</v>
      </c>
      <c r="C2423" t="s">
        <v>56</v>
      </c>
      <c r="D2423" t="s">
        <v>58</v>
      </c>
      <c r="E2423" t="str">
        <f t="shared" si="37"/>
        <v>Average Two Hour Event Day‡10Average Per Ton100% Cycling</v>
      </c>
      <c r="F2423">
        <v>0.224248</v>
      </c>
      <c r="G2423">
        <v>0.23151659999999999</v>
      </c>
      <c r="I2423">
        <v>84.025480000000002</v>
      </c>
      <c r="J2423">
        <v>-3.8537000000000002E-2</v>
      </c>
      <c r="K2423">
        <v>-1.1474699999999999E-2</v>
      </c>
      <c r="L2423" s="1">
        <v>7.2686000000000001E-3</v>
      </c>
      <c r="M2423" s="1">
        <v>2.6011800000000002E-2</v>
      </c>
      <c r="N2423">
        <v>5.3074099999999999E-2</v>
      </c>
    </row>
    <row r="2424" spans="1:14">
      <c r="A2424" s="12" t="s">
        <v>28</v>
      </c>
      <c r="B2424" s="14">
        <v>10</v>
      </c>
      <c r="C2424" t="s">
        <v>56</v>
      </c>
      <c r="D2424" t="s">
        <v>57</v>
      </c>
      <c r="E2424" t="str">
        <f t="shared" si="37"/>
        <v>Average Two Hour Event Day‡10Average Per Ton50% Cycling</v>
      </c>
      <c r="F2424">
        <v>0.27484900000000001</v>
      </c>
      <c r="G2424">
        <v>0.26979500000000001</v>
      </c>
      <c r="I2424">
        <v>84.174090000000007</v>
      </c>
      <c r="J2424">
        <v>-5.5799099999999997E-2</v>
      </c>
      <c r="K2424">
        <v>-2.5818500000000001E-2</v>
      </c>
      <c r="L2424" s="1">
        <v>-5.0540000000000003E-3</v>
      </c>
      <c r="M2424" s="1">
        <v>1.5710499999999999E-2</v>
      </c>
      <c r="N2424">
        <v>4.5691099999999998E-2</v>
      </c>
    </row>
    <row r="2425" spans="1:14">
      <c r="A2425" s="12" t="s">
        <v>28</v>
      </c>
      <c r="B2425" s="14">
        <v>10</v>
      </c>
      <c r="C2425" t="s">
        <v>56</v>
      </c>
      <c r="D2425" t="s">
        <v>52</v>
      </c>
      <c r="E2425" t="str">
        <f t="shared" si="37"/>
        <v>Average Two Hour Event Day‡10Average Per TonAll</v>
      </c>
      <c r="F2425">
        <v>0.24803049999999999</v>
      </c>
      <c r="G2425">
        <v>0.24950749999999999</v>
      </c>
      <c r="I2425">
        <v>84.095330000000004</v>
      </c>
      <c r="J2425">
        <v>-4.66501E-2</v>
      </c>
      <c r="K2425">
        <v>-1.8216300000000001E-2</v>
      </c>
      <c r="L2425" s="1">
        <v>1.477E-3</v>
      </c>
      <c r="M2425" s="1">
        <v>2.11702E-2</v>
      </c>
      <c r="N2425">
        <v>4.9604099999999998E-2</v>
      </c>
    </row>
    <row r="2426" spans="1:14">
      <c r="A2426" s="12" t="s">
        <v>28</v>
      </c>
      <c r="B2426" s="14">
        <v>11</v>
      </c>
      <c r="C2426" t="s">
        <v>63</v>
      </c>
      <c r="D2426" t="s">
        <v>58</v>
      </c>
      <c r="E2426" t="str">
        <f t="shared" si="37"/>
        <v>Average Two Hour Event Day‡11Aggregate100% Cycling</v>
      </c>
      <c r="F2426">
        <v>13.17807</v>
      </c>
      <c r="G2426">
        <v>13.83564</v>
      </c>
      <c r="I2426">
        <v>86.43638</v>
      </c>
      <c r="J2426">
        <v>-9.9202000000000005E-3</v>
      </c>
      <c r="K2426">
        <v>0.38444129999999999</v>
      </c>
      <c r="L2426" s="1">
        <v>0.65757489999999996</v>
      </c>
      <c r="M2426" s="1">
        <v>0.93070850000000005</v>
      </c>
      <c r="N2426">
        <v>1.32507</v>
      </c>
    </row>
    <row r="2427" spans="1:14">
      <c r="A2427" s="12" t="s">
        <v>28</v>
      </c>
      <c r="B2427" s="14">
        <v>11</v>
      </c>
      <c r="C2427" t="s">
        <v>63</v>
      </c>
      <c r="D2427" t="s">
        <v>57</v>
      </c>
      <c r="E2427" t="str">
        <f t="shared" si="37"/>
        <v>Average Two Hour Event Day‡11Aggregate50% Cycling</v>
      </c>
      <c r="F2427">
        <v>13.925840000000001</v>
      </c>
      <c r="G2427">
        <v>13.622540000000001</v>
      </c>
      <c r="I2427">
        <v>86.957470000000001</v>
      </c>
      <c r="J2427">
        <v>-0.97096380000000004</v>
      </c>
      <c r="K2427">
        <v>-0.57650440000000003</v>
      </c>
      <c r="L2427" s="1">
        <v>-0.30330299999999999</v>
      </c>
      <c r="M2427" s="1">
        <v>-3.0101599999999999E-2</v>
      </c>
      <c r="N2427">
        <v>0.36435790000000001</v>
      </c>
    </row>
    <row r="2428" spans="1:14">
      <c r="A2428" s="12" t="s">
        <v>28</v>
      </c>
      <c r="B2428" s="14">
        <v>11</v>
      </c>
      <c r="C2428" t="s">
        <v>63</v>
      </c>
      <c r="D2428" t="s">
        <v>52</v>
      </c>
      <c r="E2428" t="str">
        <f t="shared" si="37"/>
        <v>Average Two Hour Event Day‡11AggregateAll</v>
      </c>
      <c r="F2428">
        <v>27.12632</v>
      </c>
      <c r="G2428">
        <v>27.472539999999999</v>
      </c>
      <c r="I2428">
        <v>86.681290000000004</v>
      </c>
      <c r="J2428">
        <v>-0.98973040000000001</v>
      </c>
      <c r="K2428">
        <v>-0.20044329999999999</v>
      </c>
      <c r="L2428" s="1">
        <v>0.34621459999999998</v>
      </c>
      <c r="M2428" s="1">
        <v>0.89287240000000001</v>
      </c>
      <c r="N2428">
        <v>1.6821600000000001</v>
      </c>
    </row>
    <row r="2429" spans="1:14">
      <c r="A2429" s="12" t="s">
        <v>28</v>
      </c>
      <c r="B2429" s="14">
        <v>11</v>
      </c>
      <c r="C2429" t="s">
        <v>55</v>
      </c>
      <c r="D2429" t="s">
        <v>58</v>
      </c>
      <c r="E2429" t="str">
        <f t="shared" si="37"/>
        <v>Average Two Hour Event Day‡11Average Per Device100% Cycling</v>
      </c>
      <c r="F2429">
        <v>0.90881630000000002</v>
      </c>
      <c r="G2429">
        <v>0.95416559999999995</v>
      </c>
      <c r="I2429">
        <v>86.43638</v>
      </c>
      <c r="J2429">
        <v>-9.1401999999999994E-3</v>
      </c>
      <c r="K2429">
        <v>2.3052599999999999E-2</v>
      </c>
      <c r="L2429" s="1">
        <v>4.5349199999999999E-2</v>
      </c>
      <c r="M2429" s="1">
        <v>6.7645899999999995E-2</v>
      </c>
      <c r="N2429">
        <v>9.98386E-2</v>
      </c>
    </row>
    <row r="2430" spans="1:14">
      <c r="A2430" s="12" t="s">
        <v>28</v>
      </c>
      <c r="B2430" s="14">
        <v>11</v>
      </c>
      <c r="C2430" t="s">
        <v>55</v>
      </c>
      <c r="D2430" t="s">
        <v>57</v>
      </c>
      <c r="E2430" t="str">
        <f t="shared" si="37"/>
        <v>Average Two Hour Event Day‡11Average Per Device50% Cycling</v>
      </c>
      <c r="F2430">
        <v>1.119645</v>
      </c>
      <c r="G2430">
        <v>1.095259</v>
      </c>
      <c r="I2430">
        <v>86.957470000000001</v>
      </c>
      <c r="J2430">
        <v>-8.6912500000000004E-2</v>
      </c>
      <c r="K2430">
        <v>-4.9971099999999997E-2</v>
      </c>
      <c r="L2430" s="1">
        <v>-2.43857E-2</v>
      </c>
      <c r="M2430" s="1">
        <v>1.1998E-3</v>
      </c>
      <c r="N2430">
        <v>3.8141099999999997E-2</v>
      </c>
    </row>
    <row r="2431" spans="1:14">
      <c r="A2431" s="12" t="s">
        <v>28</v>
      </c>
      <c r="B2431" s="14">
        <v>11</v>
      </c>
      <c r="C2431" t="s">
        <v>55</v>
      </c>
      <c r="D2431" t="s">
        <v>52</v>
      </c>
      <c r="E2431" t="str">
        <f t="shared" si="37"/>
        <v>Average Two Hour Event Day‡11Average Per DeviceAll</v>
      </c>
      <c r="F2431">
        <v>1.007906</v>
      </c>
      <c r="G2431">
        <v>1.0204800000000001</v>
      </c>
      <c r="I2431">
        <v>86.681290000000004</v>
      </c>
      <c r="J2431">
        <v>-4.56931E-2</v>
      </c>
      <c r="K2431">
        <v>-1.1268500000000001E-2</v>
      </c>
      <c r="L2431" s="1">
        <v>1.25738E-2</v>
      </c>
      <c r="M2431" s="1">
        <v>3.6416200000000003E-2</v>
      </c>
      <c r="N2431">
        <v>7.0840799999999995E-2</v>
      </c>
    </row>
    <row r="2432" spans="1:14">
      <c r="A2432" s="12" t="s">
        <v>28</v>
      </c>
      <c r="B2432" s="14">
        <v>11</v>
      </c>
      <c r="C2432" t="s">
        <v>54</v>
      </c>
      <c r="D2432" t="s">
        <v>58</v>
      </c>
      <c r="E2432" t="str">
        <f t="shared" si="37"/>
        <v>Average Two Hour Event Day‡11Average Per Premise100% Cycling</v>
      </c>
      <c r="F2432">
        <v>1.07576</v>
      </c>
      <c r="G2432">
        <v>1.12944</v>
      </c>
      <c r="I2432">
        <v>86.43638</v>
      </c>
      <c r="J2432">
        <v>-8.0979999999999995E-4</v>
      </c>
      <c r="K2432">
        <v>3.1383000000000001E-2</v>
      </c>
      <c r="L2432" s="1">
        <v>5.3679600000000001E-2</v>
      </c>
      <c r="M2432" s="1">
        <v>7.5976199999999994E-2</v>
      </c>
      <c r="N2432">
        <v>0.108169</v>
      </c>
    </row>
    <row r="2433" spans="1:14">
      <c r="A2433" s="12" t="s">
        <v>28</v>
      </c>
      <c r="B2433" s="14">
        <v>11</v>
      </c>
      <c r="C2433" t="s">
        <v>54</v>
      </c>
      <c r="D2433" t="s">
        <v>57</v>
      </c>
      <c r="E2433" t="str">
        <f t="shared" si="37"/>
        <v>Average Two Hour Event Day‡11Average Per Premise50% Cycling</v>
      </c>
      <c r="F2433">
        <v>1.304162</v>
      </c>
      <c r="G2433">
        <v>1.275757</v>
      </c>
      <c r="I2433">
        <v>86.957470000000001</v>
      </c>
      <c r="J2433">
        <v>-9.0931200000000004E-2</v>
      </c>
      <c r="K2433">
        <v>-5.39899E-2</v>
      </c>
      <c r="L2433" s="1">
        <v>-2.8404499999999999E-2</v>
      </c>
      <c r="M2433" s="1">
        <v>-2.8189999999999999E-3</v>
      </c>
      <c r="N2433">
        <v>3.4122300000000001E-2</v>
      </c>
    </row>
    <row r="2434" spans="1:14">
      <c r="A2434" s="12" t="s">
        <v>28</v>
      </c>
      <c r="B2434" s="14">
        <v>11</v>
      </c>
      <c r="C2434" t="s">
        <v>54</v>
      </c>
      <c r="D2434" t="s">
        <v>52</v>
      </c>
      <c r="E2434" t="str">
        <f t="shared" si="37"/>
        <v>Average Two Hour Event Day‡11Average Per PremiseAll</v>
      </c>
      <c r="F2434">
        <v>1.183109</v>
      </c>
      <c r="G2434">
        <v>1.1982090000000001</v>
      </c>
      <c r="I2434">
        <v>86.681290000000004</v>
      </c>
      <c r="J2434">
        <v>-4.3166900000000001E-2</v>
      </c>
      <c r="K2434">
        <v>-8.7422999999999997E-3</v>
      </c>
      <c r="L2434" s="1">
        <v>1.51001E-2</v>
      </c>
      <c r="M2434" s="1">
        <v>3.8942400000000002E-2</v>
      </c>
      <c r="N2434">
        <v>7.3367000000000002E-2</v>
      </c>
    </row>
    <row r="2435" spans="1:14">
      <c r="A2435" s="12" t="s">
        <v>28</v>
      </c>
      <c r="B2435" s="14">
        <v>11</v>
      </c>
      <c r="C2435" t="s">
        <v>56</v>
      </c>
      <c r="D2435" t="s">
        <v>58</v>
      </c>
      <c r="E2435" t="str">
        <f t="shared" ref="E2435:E2498" si="38">CONCATENATE(A2435,B2435,C2435,D2435)</f>
        <v>Average Two Hour Event Day‡11Average Per Ton100% Cycling</v>
      </c>
      <c r="F2435">
        <v>0.25131730000000002</v>
      </c>
      <c r="G2435">
        <v>0.26385779999999998</v>
      </c>
      <c r="I2435">
        <v>86.43638</v>
      </c>
      <c r="J2435">
        <v>-4.1948899999999997E-2</v>
      </c>
      <c r="K2435">
        <v>-9.7561000000000002E-3</v>
      </c>
      <c r="L2435" s="1">
        <v>1.25405E-2</v>
      </c>
      <c r="M2435" s="1">
        <v>3.4837100000000003E-2</v>
      </c>
      <c r="N2435">
        <v>6.7029900000000003E-2</v>
      </c>
    </row>
    <row r="2436" spans="1:14">
      <c r="A2436" s="12" t="s">
        <v>28</v>
      </c>
      <c r="B2436" s="14">
        <v>11</v>
      </c>
      <c r="C2436" t="s">
        <v>56</v>
      </c>
      <c r="D2436" t="s">
        <v>57</v>
      </c>
      <c r="E2436" t="str">
        <f t="shared" si="38"/>
        <v>Average Two Hour Event Day‡11Average Per Ton50% Cycling</v>
      </c>
      <c r="F2436">
        <v>0.32256770000000001</v>
      </c>
      <c r="G2436">
        <v>0.31554219999999999</v>
      </c>
      <c r="I2436">
        <v>86.957470000000001</v>
      </c>
      <c r="J2436">
        <v>-6.9552299999999997E-2</v>
      </c>
      <c r="K2436">
        <v>-3.2610899999999998E-2</v>
      </c>
      <c r="L2436" s="1">
        <v>-7.0254999999999996E-3</v>
      </c>
      <c r="M2436" s="1">
        <v>1.856E-2</v>
      </c>
      <c r="N2436">
        <v>5.5501300000000003E-2</v>
      </c>
    </row>
    <row r="2437" spans="1:14">
      <c r="A2437" s="12" t="s">
        <v>28</v>
      </c>
      <c r="B2437" s="14">
        <v>11</v>
      </c>
      <c r="C2437" t="s">
        <v>56</v>
      </c>
      <c r="D2437" t="s">
        <v>52</v>
      </c>
      <c r="E2437" t="str">
        <f t="shared" si="38"/>
        <v>Average Two Hour Event Day‡11Average Per TonAll</v>
      </c>
      <c r="F2437">
        <v>0.28480499999999997</v>
      </c>
      <c r="G2437">
        <v>0.2881495</v>
      </c>
      <c r="I2437">
        <v>86.681290000000004</v>
      </c>
      <c r="J2437">
        <v>-5.4922499999999999E-2</v>
      </c>
      <c r="K2437">
        <v>-2.0497899999999999E-2</v>
      </c>
      <c r="L2437" s="1">
        <v>3.3444999999999998E-3</v>
      </c>
      <c r="M2437" s="1">
        <v>2.71869E-2</v>
      </c>
      <c r="N2437">
        <v>6.16115E-2</v>
      </c>
    </row>
    <row r="2438" spans="1:14">
      <c r="A2438" s="12" t="s">
        <v>28</v>
      </c>
      <c r="B2438" s="14">
        <v>12</v>
      </c>
      <c r="C2438" t="s">
        <v>63</v>
      </c>
      <c r="D2438" t="s">
        <v>58</v>
      </c>
      <c r="E2438" t="str">
        <f t="shared" si="38"/>
        <v>Average Two Hour Event Day‡12Aggregate100% Cycling</v>
      </c>
      <c r="F2438">
        <v>15.424160000000001</v>
      </c>
      <c r="G2438">
        <v>15.76707</v>
      </c>
      <c r="I2438">
        <v>88.923109999999994</v>
      </c>
      <c r="J2438">
        <v>-0.43571199999999999</v>
      </c>
      <c r="K2438">
        <v>2.4308199999999999E-2</v>
      </c>
      <c r="L2438" s="1">
        <v>0.34291670000000002</v>
      </c>
      <c r="M2438" s="1">
        <v>0.66152529999999998</v>
      </c>
      <c r="N2438">
        <v>1.121545</v>
      </c>
    </row>
    <row r="2439" spans="1:14">
      <c r="A2439" s="12" t="s">
        <v>28</v>
      </c>
      <c r="B2439" s="14">
        <v>12</v>
      </c>
      <c r="C2439" t="s">
        <v>63</v>
      </c>
      <c r="D2439" t="s">
        <v>57</v>
      </c>
      <c r="E2439" t="str">
        <f t="shared" si="38"/>
        <v>Average Two Hour Event Day‡12Aggregate50% Cycling</v>
      </c>
      <c r="F2439">
        <v>16.990469999999998</v>
      </c>
      <c r="G2439">
        <v>16.92567</v>
      </c>
      <c r="I2439">
        <v>89.676929999999999</v>
      </c>
      <c r="J2439">
        <v>-0.85966969999999998</v>
      </c>
      <c r="K2439">
        <v>-0.39005970000000001</v>
      </c>
      <c r="L2439" s="1">
        <v>-6.48093E-2</v>
      </c>
      <c r="M2439" s="1">
        <v>0.26044109999999998</v>
      </c>
      <c r="N2439">
        <v>0.73005109999999995</v>
      </c>
    </row>
    <row r="2440" spans="1:14">
      <c r="A2440" s="12" t="s">
        <v>28</v>
      </c>
      <c r="B2440" s="14">
        <v>12</v>
      </c>
      <c r="C2440" t="s">
        <v>63</v>
      </c>
      <c r="D2440" t="s">
        <v>52</v>
      </c>
      <c r="E2440" t="str">
        <f t="shared" si="38"/>
        <v>Average Two Hour Event Day‡12AggregateAll</v>
      </c>
      <c r="F2440">
        <v>32.447229999999998</v>
      </c>
      <c r="G2440">
        <v>32.721989999999998</v>
      </c>
      <c r="I2440">
        <v>89.277410000000003</v>
      </c>
      <c r="J2440">
        <v>-1.299793</v>
      </c>
      <c r="K2440">
        <v>-0.36953200000000003</v>
      </c>
      <c r="L2440" s="1">
        <v>0.27476390000000001</v>
      </c>
      <c r="M2440" s="1">
        <v>0.91905979999999998</v>
      </c>
      <c r="N2440">
        <v>1.849321</v>
      </c>
    </row>
    <row r="2441" spans="1:14">
      <c r="A2441" s="12" t="s">
        <v>28</v>
      </c>
      <c r="B2441" s="14">
        <v>12</v>
      </c>
      <c r="C2441" t="s">
        <v>55</v>
      </c>
      <c r="D2441" t="s">
        <v>58</v>
      </c>
      <c r="E2441" t="str">
        <f t="shared" si="38"/>
        <v>Average Two Hour Event Day‡12Average Per Device100% Cycling</v>
      </c>
      <c r="F2441">
        <v>1.063717</v>
      </c>
      <c r="G2441">
        <v>1.0873660000000001</v>
      </c>
      <c r="I2441">
        <v>88.923109999999994</v>
      </c>
      <c r="J2441">
        <v>-3.9912499999999997E-2</v>
      </c>
      <c r="K2441">
        <v>-2.3598999999999998E-3</v>
      </c>
      <c r="L2441" s="1">
        <v>2.3649E-2</v>
      </c>
      <c r="M2441" s="1">
        <v>4.9657800000000002E-2</v>
      </c>
      <c r="N2441">
        <v>8.7210499999999996E-2</v>
      </c>
    </row>
    <row r="2442" spans="1:14">
      <c r="A2442" s="12" t="s">
        <v>28</v>
      </c>
      <c r="B2442" s="14">
        <v>12</v>
      </c>
      <c r="C2442" t="s">
        <v>55</v>
      </c>
      <c r="D2442" t="s">
        <v>57</v>
      </c>
      <c r="E2442" t="str">
        <f t="shared" si="38"/>
        <v>Average Two Hour Event Day‡12Average Per Device50% Cycling</v>
      </c>
      <c r="F2442">
        <v>1.3660429999999999</v>
      </c>
      <c r="G2442">
        <v>1.360832</v>
      </c>
      <c r="I2442">
        <v>89.676929999999999</v>
      </c>
      <c r="J2442">
        <v>-7.9649800000000007E-2</v>
      </c>
      <c r="K2442">
        <v>-3.5670599999999997E-2</v>
      </c>
      <c r="L2442" s="1">
        <v>-5.2107999999999998E-3</v>
      </c>
      <c r="M2442" s="1">
        <v>2.52491E-2</v>
      </c>
      <c r="N2442">
        <v>6.9228300000000006E-2</v>
      </c>
    </row>
    <row r="2443" spans="1:14">
      <c r="A2443" s="12" t="s">
        <v>28</v>
      </c>
      <c r="B2443" s="14">
        <v>12</v>
      </c>
      <c r="C2443" t="s">
        <v>55</v>
      </c>
      <c r="D2443" t="s">
        <v>52</v>
      </c>
      <c r="E2443" t="str">
        <f t="shared" si="38"/>
        <v>Average Two Hour Event Day‡12Average Per DeviceAll</v>
      </c>
      <c r="F2443">
        <v>1.20581</v>
      </c>
      <c r="G2443">
        <v>1.2158949999999999</v>
      </c>
      <c r="I2443">
        <v>89.277410000000003</v>
      </c>
      <c r="J2443">
        <v>-5.8589099999999998E-2</v>
      </c>
      <c r="K2443">
        <v>-1.8015900000000001E-2</v>
      </c>
      <c r="L2443" s="1">
        <v>1.0084900000000001E-2</v>
      </c>
      <c r="M2443" s="1">
        <v>3.8185700000000003E-2</v>
      </c>
      <c r="N2443">
        <v>7.8758900000000007E-2</v>
      </c>
    </row>
    <row r="2444" spans="1:14">
      <c r="A2444" s="12" t="s">
        <v>28</v>
      </c>
      <c r="B2444" s="14">
        <v>12</v>
      </c>
      <c r="C2444" t="s">
        <v>54</v>
      </c>
      <c r="D2444" t="s">
        <v>58</v>
      </c>
      <c r="E2444" t="str">
        <f t="shared" si="38"/>
        <v>Average Two Hour Event Day‡12Average Per Premise100% Cycling</v>
      </c>
      <c r="F2444">
        <v>1.259115</v>
      </c>
      <c r="G2444">
        <v>1.2871079999999999</v>
      </c>
      <c r="I2444">
        <v>88.923109999999994</v>
      </c>
      <c r="J2444">
        <v>-3.5568299999999997E-2</v>
      </c>
      <c r="K2444">
        <v>1.9843E-3</v>
      </c>
      <c r="L2444" s="1">
        <v>2.7993199999999999E-2</v>
      </c>
      <c r="M2444" s="1">
        <v>5.4002099999999997E-2</v>
      </c>
      <c r="N2444">
        <v>9.1554700000000003E-2</v>
      </c>
    </row>
    <row r="2445" spans="1:14">
      <c r="A2445" s="12" t="s">
        <v>28</v>
      </c>
      <c r="B2445" s="14">
        <v>12</v>
      </c>
      <c r="C2445" t="s">
        <v>54</v>
      </c>
      <c r="D2445" t="s">
        <v>57</v>
      </c>
      <c r="E2445" t="str">
        <f t="shared" si="38"/>
        <v>Average Two Hour Event Day‡12Average Per Premise50% Cycling</v>
      </c>
      <c r="F2445">
        <v>1.5911660000000001</v>
      </c>
      <c r="G2445">
        <v>1.585097</v>
      </c>
      <c r="I2445">
        <v>89.676929999999999</v>
      </c>
      <c r="J2445">
        <v>-8.0508499999999997E-2</v>
      </c>
      <c r="K2445">
        <v>-3.6529300000000001E-2</v>
      </c>
      <c r="L2445" s="1">
        <v>-6.0694E-3</v>
      </c>
      <c r="M2445" s="1">
        <v>2.43904E-2</v>
      </c>
      <c r="N2445">
        <v>6.8369600000000003E-2</v>
      </c>
    </row>
    <row r="2446" spans="1:14">
      <c r="A2446" s="12" t="s">
        <v>28</v>
      </c>
      <c r="B2446" s="14">
        <v>12</v>
      </c>
      <c r="C2446" t="s">
        <v>54</v>
      </c>
      <c r="D2446" t="s">
        <v>52</v>
      </c>
      <c r="E2446" t="str">
        <f t="shared" si="38"/>
        <v>Average Two Hour Event Day‡12Average Per PremiseAll</v>
      </c>
      <c r="F2446">
        <v>1.415179</v>
      </c>
      <c r="G2446">
        <v>1.427163</v>
      </c>
      <c r="I2446">
        <v>89.277410000000003</v>
      </c>
      <c r="J2446">
        <v>-5.6690200000000003E-2</v>
      </c>
      <c r="K2446">
        <v>-1.6117099999999999E-2</v>
      </c>
      <c r="L2446" s="1">
        <v>1.1983799999999999E-2</v>
      </c>
      <c r="M2446" s="1">
        <v>4.0084599999999998E-2</v>
      </c>
      <c r="N2446">
        <v>8.0657699999999999E-2</v>
      </c>
    </row>
    <row r="2447" spans="1:14">
      <c r="A2447" s="12" t="s">
        <v>28</v>
      </c>
      <c r="B2447" s="14">
        <v>12</v>
      </c>
      <c r="C2447" t="s">
        <v>56</v>
      </c>
      <c r="D2447" t="s">
        <v>58</v>
      </c>
      <c r="E2447" t="str">
        <f t="shared" si="38"/>
        <v>Average Two Hour Event Day‡12Average Per Ton100% Cycling</v>
      </c>
      <c r="F2447">
        <v>0.29415219999999997</v>
      </c>
      <c r="G2447">
        <v>0.30069190000000001</v>
      </c>
      <c r="I2447">
        <v>88.923109999999994</v>
      </c>
      <c r="J2447">
        <v>-5.7021799999999997E-2</v>
      </c>
      <c r="K2447">
        <v>-1.9469199999999999E-2</v>
      </c>
      <c r="L2447" s="1">
        <v>6.5396999999999999E-3</v>
      </c>
      <c r="M2447" s="1">
        <v>3.2548599999999997E-2</v>
      </c>
      <c r="N2447">
        <v>7.0101200000000002E-2</v>
      </c>
    </row>
    <row r="2448" spans="1:14">
      <c r="A2448" s="12" t="s">
        <v>28</v>
      </c>
      <c r="B2448" s="14">
        <v>12</v>
      </c>
      <c r="C2448" t="s">
        <v>56</v>
      </c>
      <c r="D2448" t="s">
        <v>57</v>
      </c>
      <c r="E2448" t="str">
        <f t="shared" si="38"/>
        <v>Average Two Hour Event Day‡12Average Per Ton50% Cycling</v>
      </c>
      <c r="F2448">
        <v>0.39355459999999998</v>
      </c>
      <c r="G2448">
        <v>0.3920535</v>
      </c>
      <c r="I2448">
        <v>89.676929999999999</v>
      </c>
      <c r="J2448">
        <v>-7.5940199999999999E-2</v>
      </c>
      <c r="K2448">
        <v>-3.1961000000000003E-2</v>
      </c>
      <c r="L2448" s="1">
        <v>-1.5012000000000001E-3</v>
      </c>
      <c r="M2448" s="1">
        <v>2.89587E-2</v>
      </c>
      <c r="N2448">
        <v>7.29379E-2</v>
      </c>
    </row>
    <row r="2449" spans="1:14">
      <c r="A2449" s="12" t="s">
        <v>28</v>
      </c>
      <c r="B2449" s="14">
        <v>12</v>
      </c>
      <c r="C2449" t="s">
        <v>56</v>
      </c>
      <c r="D2449" t="s">
        <v>52</v>
      </c>
      <c r="E2449" t="str">
        <f t="shared" si="38"/>
        <v>Average Two Hour Event Day‡12Average Per TonAll</v>
      </c>
      <c r="F2449">
        <v>0.34087139999999999</v>
      </c>
      <c r="G2449">
        <v>0.34363179999999999</v>
      </c>
      <c r="I2449">
        <v>89.277410000000003</v>
      </c>
      <c r="J2449">
        <v>-6.59135E-2</v>
      </c>
      <c r="K2449">
        <v>-2.53403E-2</v>
      </c>
      <c r="L2449" s="1">
        <v>2.7604999999999999E-3</v>
      </c>
      <c r="M2449" s="1">
        <v>3.0861300000000001E-2</v>
      </c>
      <c r="N2449">
        <v>7.1434499999999998E-2</v>
      </c>
    </row>
    <row r="2450" spans="1:14">
      <c r="A2450" s="12" t="s">
        <v>28</v>
      </c>
      <c r="B2450" s="14">
        <v>13</v>
      </c>
      <c r="C2450" t="s">
        <v>63</v>
      </c>
      <c r="D2450" t="s">
        <v>58</v>
      </c>
      <c r="E2450" t="str">
        <f t="shared" si="38"/>
        <v>Average Two Hour Event Day‡13Aggregate100% Cycling</v>
      </c>
      <c r="F2450">
        <v>17.183730000000001</v>
      </c>
      <c r="G2450">
        <v>18.482959999999999</v>
      </c>
      <c r="I2450">
        <v>88.957120000000003</v>
      </c>
      <c r="J2450">
        <v>0.44979089999999999</v>
      </c>
      <c r="K2450">
        <v>0.95165049999999995</v>
      </c>
      <c r="L2450" s="1">
        <v>1.299237</v>
      </c>
      <c r="M2450" s="1">
        <v>1.6468229999999999</v>
      </c>
      <c r="N2450">
        <v>2.1486830000000001</v>
      </c>
    </row>
    <row r="2451" spans="1:14">
      <c r="A2451" s="12" t="s">
        <v>28</v>
      </c>
      <c r="B2451" s="14">
        <v>13</v>
      </c>
      <c r="C2451" t="s">
        <v>63</v>
      </c>
      <c r="D2451" t="s">
        <v>57</v>
      </c>
      <c r="E2451" t="str">
        <f t="shared" si="38"/>
        <v>Average Two Hour Event Day‡13Aggregate50% Cycling</v>
      </c>
      <c r="F2451">
        <v>19.359940000000002</v>
      </c>
      <c r="G2451">
        <v>20.02497</v>
      </c>
      <c r="I2451">
        <v>89.722980000000007</v>
      </c>
      <c r="J2451">
        <v>-0.20184959999999999</v>
      </c>
      <c r="K2451">
        <v>0.31030859999999999</v>
      </c>
      <c r="L2451" s="1">
        <v>0.6650277</v>
      </c>
      <c r="M2451" s="1">
        <v>1.019747</v>
      </c>
      <c r="N2451">
        <v>1.5319050000000001</v>
      </c>
    </row>
    <row r="2452" spans="1:14">
      <c r="A2452" s="12" t="s">
        <v>28</v>
      </c>
      <c r="B2452" s="14">
        <v>13</v>
      </c>
      <c r="C2452" t="s">
        <v>63</v>
      </c>
      <c r="D2452" t="s">
        <v>52</v>
      </c>
      <c r="E2452" t="str">
        <f t="shared" si="38"/>
        <v>Average Two Hour Event Day‡13AggregateAll</v>
      </c>
      <c r="F2452">
        <v>36.583939999999998</v>
      </c>
      <c r="G2452">
        <v>38.543909999999997</v>
      </c>
      <c r="I2452">
        <v>89.317070000000001</v>
      </c>
      <c r="J2452">
        <v>0.24248149999999999</v>
      </c>
      <c r="K2452">
        <v>1.2571859999999999</v>
      </c>
      <c r="L2452" s="1">
        <v>1.959967</v>
      </c>
      <c r="M2452" s="1">
        <v>2.6627480000000001</v>
      </c>
      <c r="N2452">
        <v>3.6774529999999999</v>
      </c>
    </row>
    <row r="2453" spans="1:14">
      <c r="A2453" s="12" t="s">
        <v>28</v>
      </c>
      <c r="B2453" s="14">
        <v>13</v>
      </c>
      <c r="C2453" t="s">
        <v>55</v>
      </c>
      <c r="D2453" t="s">
        <v>58</v>
      </c>
      <c r="E2453" t="str">
        <f t="shared" si="38"/>
        <v>Average Two Hour Event Day‡13Average Per Device100% Cycling</v>
      </c>
      <c r="F2453">
        <v>1.1850639999999999</v>
      </c>
      <c r="G2453">
        <v>1.2746649999999999</v>
      </c>
      <c r="I2453">
        <v>88.957120000000003</v>
      </c>
      <c r="J2453">
        <v>2.0258399999999999E-2</v>
      </c>
      <c r="K2453">
        <v>6.1226500000000003E-2</v>
      </c>
      <c r="L2453" s="1">
        <v>8.9600899999999997E-2</v>
      </c>
      <c r="M2453" s="1">
        <v>0.11797530000000001</v>
      </c>
      <c r="N2453">
        <v>0.15894340000000001</v>
      </c>
    </row>
    <row r="2454" spans="1:14">
      <c r="A2454" s="12" t="s">
        <v>28</v>
      </c>
      <c r="B2454" s="14">
        <v>13</v>
      </c>
      <c r="C2454" t="s">
        <v>55</v>
      </c>
      <c r="D2454" t="s">
        <v>57</v>
      </c>
      <c r="E2454" t="str">
        <f t="shared" si="38"/>
        <v>Average Two Hour Event Day‡13Average Per Device50% Cycling</v>
      </c>
      <c r="F2454">
        <v>1.556549</v>
      </c>
      <c r="G2454">
        <v>1.6100179999999999</v>
      </c>
      <c r="I2454">
        <v>89.722980000000007</v>
      </c>
      <c r="J2454">
        <v>-2.7714900000000001E-2</v>
      </c>
      <c r="K2454">
        <v>2.0249E-2</v>
      </c>
      <c r="L2454" s="1">
        <v>5.3468599999999998E-2</v>
      </c>
      <c r="M2454" s="1">
        <v>8.6688200000000007E-2</v>
      </c>
      <c r="N2454">
        <v>0.1346521</v>
      </c>
    </row>
    <row r="2455" spans="1:14">
      <c r="A2455" s="12" t="s">
        <v>28</v>
      </c>
      <c r="B2455" s="14">
        <v>13</v>
      </c>
      <c r="C2455" t="s">
        <v>55</v>
      </c>
      <c r="D2455" t="s">
        <v>52</v>
      </c>
      <c r="E2455" t="str">
        <f t="shared" si="38"/>
        <v>Average Two Hour Event Day‡13Average Per DeviceAll</v>
      </c>
      <c r="F2455">
        <v>1.3596619999999999</v>
      </c>
      <c r="G2455">
        <v>1.4322809999999999</v>
      </c>
      <c r="I2455">
        <v>89.317070000000001</v>
      </c>
      <c r="J2455">
        <v>-2.2891000000000001E-3</v>
      </c>
      <c r="K2455">
        <v>4.19671E-2</v>
      </c>
      <c r="L2455" s="1">
        <v>7.2618699999999994E-2</v>
      </c>
      <c r="M2455" s="1">
        <v>0.1032704</v>
      </c>
      <c r="N2455">
        <v>0.1475265</v>
      </c>
    </row>
    <row r="2456" spans="1:14">
      <c r="A2456" s="12" t="s">
        <v>28</v>
      </c>
      <c r="B2456" s="14">
        <v>13</v>
      </c>
      <c r="C2456" t="s">
        <v>54</v>
      </c>
      <c r="D2456" t="s">
        <v>58</v>
      </c>
      <c r="E2456" t="str">
        <f t="shared" si="38"/>
        <v>Average Two Hour Event Day‡13Average Per Premise100% Cycling</v>
      </c>
      <c r="F2456">
        <v>1.4027529999999999</v>
      </c>
      <c r="G2456">
        <v>1.508813</v>
      </c>
      <c r="I2456">
        <v>88.957120000000003</v>
      </c>
      <c r="J2456">
        <v>3.6717600000000003E-2</v>
      </c>
      <c r="K2456">
        <v>7.7685799999999999E-2</v>
      </c>
      <c r="L2456" s="1">
        <v>0.1060601</v>
      </c>
      <c r="M2456" s="1">
        <v>0.13443459999999999</v>
      </c>
      <c r="N2456">
        <v>0.17540269999999999</v>
      </c>
    </row>
    <row r="2457" spans="1:14">
      <c r="A2457" s="12" t="s">
        <v>28</v>
      </c>
      <c r="B2457" s="14">
        <v>13</v>
      </c>
      <c r="C2457" t="s">
        <v>54</v>
      </c>
      <c r="D2457" t="s">
        <v>57</v>
      </c>
      <c r="E2457" t="str">
        <f t="shared" si="38"/>
        <v>Average Two Hour Event Day‡13Average Per Premise50% Cycling</v>
      </c>
      <c r="F2457">
        <v>1.8130679999999999</v>
      </c>
      <c r="G2457">
        <v>1.875348</v>
      </c>
      <c r="I2457">
        <v>89.722980000000007</v>
      </c>
      <c r="J2457">
        <v>-1.8903300000000001E-2</v>
      </c>
      <c r="K2457">
        <v>2.9060599999999999E-2</v>
      </c>
      <c r="L2457" s="1">
        <v>6.2280200000000001E-2</v>
      </c>
      <c r="M2457" s="1">
        <v>9.5499799999999996E-2</v>
      </c>
      <c r="N2457">
        <v>0.1434637</v>
      </c>
    </row>
    <row r="2458" spans="1:14">
      <c r="A2458" s="12" t="s">
        <v>28</v>
      </c>
      <c r="B2458" s="14">
        <v>13</v>
      </c>
      <c r="C2458" t="s">
        <v>54</v>
      </c>
      <c r="D2458" t="s">
        <v>52</v>
      </c>
      <c r="E2458" t="str">
        <f t="shared" si="38"/>
        <v>Average Two Hour Event Day‡13Average Per PremiseAll</v>
      </c>
      <c r="F2458">
        <v>1.595601</v>
      </c>
      <c r="G2458">
        <v>1.6810849999999999</v>
      </c>
      <c r="I2458">
        <v>89.317070000000001</v>
      </c>
      <c r="J2458">
        <v>1.05758E-2</v>
      </c>
      <c r="K2458">
        <v>5.4831900000000003E-2</v>
      </c>
      <c r="L2458" s="1">
        <v>8.5483600000000007E-2</v>
      </c>
      <c r="M2458" s="1">
        <v>0.11613519999999999</v>
      </c>
      <c r="N2458">
        <v>0.16039129999999999</v>
      </c>
    </row>
    <row r="2459" spans="1:14">
      <c r="A2459" s="12" t="s">
        <v>28</v>
      </c>
      <c r="B2459" s="14">
        <v>13</v>
      </c>
      <c r="C2459" t="s">
        <v>56</v>
      </c>
      <c r="D2459" t="s">
        <v>58</v>
      </c>
      <c r="E2459" t="str">
        <f t="shared" si="38"/>
        <v>Average Two Hour Event Day‡13Average Per Ton100% Cycling</v>
      </c>
      <c r="F2459">
        <v>0.32770880000000002</v>
      </c>
      <c r="G2459">
        <v>0.35248629999999997</v>
      </c>
      <c r="I2459">
        <v>88.957120000000003</v>
      </c>
      <c r="J2459">
        <v>-4.4564899999999998E-2</v>
      </c>
      <c r="K2459">
        <v>-3.5967999999999998E-3</v>
      </c>
      <c r="L2459" s="1">
        <v>2.47776E-2</v>
      </c>
      <c r="M2459" s="1">
        <v>5.3151999999999998E-2</v>
      </c>
      <c r="N2459">
        <v>9.4120099999999998E-2</v>
      </c>
    </row>
    <row r="2460" spans="1:14">
      <c r="A2460" s="12" t="s">
        <v>28</v>
      </c>
      <c r="B2460" s="14">
        <v>13</v>
      </c>
      <c r="C2460" t="s">
        <v>56</v>
      </c>
      <c r="D2460" t="s">
        <v>57</v>
      </c>
      <c r="E2460" t="str">
        <f t="shared" si="38"/>
        <v>Average Two Hour Event Day‡13Average Per Ton50% Cycling</v>
      </c>
      <c r="F2460">
        <v>0.44843919999999998</v>
      </c>
      <c r="G2460">
        <v>0.46384330000000001</v>
      </c>
      <c r="I2460">
        <v>89.722980000000007</v>
      </c>
      <c r="J2460">
        <v>-6.5779299999999999E-2</v>
      </c>
      <c r="K2460">
        <v>-1.7815399999999999E-2</v>
      </c>
      <c r="L2460" s="1">
        <v>1.54042E-2</v>
      </c>
      <c r="M2460" s="1">
        <v>4.8623800000000002E-2</v>
      </c>
      <c r="N2460">
        <v>9.6587699999999999E-2</v>
      </c>
    </row>
    <row r="2461" spans="1:14">
      <c r="A2461" s="12" t="s">
        <v>28</v>
      </c>
      <c r="B2461" s="14">
        <v>13</v>
      </c>
      <c r="C2461" t="s">
        <v>56</v>
      </c>
      <c r="D2461" t="s">
        <v>52</v>
      </c>
      <c r="E2461" t="str">
        <f t="shared" si="38"/>
        <v>Average Two Hour Event Day‡13Average Per TonAll</v>
      </c>
      <c r="F2461">
        <v>0.38445200000000002</v>
      </c>
      <c r="G2461">
        <v>0.40482410000000002</v>
      </c>
      <c r="I2461">
        <v>89.317070000000001</v>
      </c>
      <c r="J2461">
        <v>-5.4535699999999999E-2</v>
      </c>
      <c r="K2461">
        <v>-1.02796E-2</v>
      </c>
      <c r="L2461" s="1">
        <v>2.0372100000000001E-2</v>
      </c>
      <c r="M2461" s="1">
        <v>5.1023800000000001E-2</v>
      </c>
      <c r="N2461">
        <v>9.5279900000000001E-2</v>
      </c>
    </row>
    <row r="2462" spans="1:14">
      <c r="A2462" s="12" t="s">
        <v>28</v>
      </c>
      <c r="B2462" s="14">
        <v>14</v>
      </c>
      <c r="C2462" t="s">
        <v>63</v>
      </c>
      <c r="D2462" t="s">
        <v>58</v>
      </c>
      <c r="E2462" t="str">
        <f t="shared" si="38"/>
        <v>Average Two Hour Event Day‡14Aggregate100% Cycling</v>
      </c>
      <c r="F2462">
        <v>15.41591</v>
      </c>
      <c r="G2462">
        <v>20.888020000000001</v>
      </c>
      <c r="I2462">
        <v>88.943950000000001</v>
      </c>
      <c r="J2462">
        <v>4.6269640000000001</v>
      </c>
      <c r="K2462">
        <v>5.1262869999999996</v>
      </c>
      <c r="L2462" s="1">
        <v>5.4721169999999999</v>
      </c>
      <c r="M2462" s="1">
        <v>5.8179470000000002</v>
      </c>
      <c r="N2462">
        <v>6.3172689999999996</v>
      </c>
    </row>
    <row r="2463" spans="1:14">
      <c r="A2463" s="12" t="s">
        <v>28</v>
      </c>
      <c r="B2463" s="14">
        <v>14</v>
      </c>
      <c r="C2463" t="s">
        <v>63</v>
      </c>
      <c r="D2463" t="s">
        <v>57</v>
      </c>
      <c r="E2463" t="str">
        <f t="shared" si="38"/>
        <v>Average Two Hour Event Day‡14Aggregate50% Cycling</v>
      </c>
      <c r="F2463">
        <v>19.153040000000001</v>
      </c>
      <c r="G2463">
        <v>22.977869999999999</v>
      </c>
      <c r="I2463">
        <v>89.742999999999995</v>
      </c>
      <c r="J2463">
        <v>2.9533680000000002</v>
      </c>
      <c r="K2463">
        <v>3.468235</v>
      </c>
      <c r="L2463" s="1">
        <v>3.82483</v>
      </c>
      <c r="M2463" s="1">
        <v>4.1814249999999999</v>
      </c>
      <c r="N2463">
        <v>4.6962910000000004</v>
      </c>
    </row>
    <row r="2464" spans="1:14">
      <c r="A2464" s="12" t="s">
        <v>28</v>
      </c>
      <c r="B2464" s="14">
        <v>14</v>
      </c>
      <c r="C2464" t="s">
        <v>63</v>
      </c>
      <c r="D2464" t="s">
        <v>52</v>
      </c>
      <c r="E2464" t="str">
        <f t="shared" si="38"/>
        <v>Average Two Hour Event Day‡14AggregateAll</v>
      </c>
      <c r="F2464">
        <v>34.621479999999998</v>
      </c>
      <c r="G2464">
        <v>43.909739999999999</v>
      </c>
      <c r="I2464">
        <v>89.319509999999994</v>
      </c>
      <c r="J2464">
        <v>7.5704060000000002</v>
      </c>
      <c r="K2464">
        <v>8.5853269999999995</v>
      </c>
      <c r="L2464" s="1">
        <v>9.288259</v>
      </c>
      <c r="M2464" s="1">
        <v>9.9911899999999996</v>
      </c>
      <c r="N2464">
        <v>11.00611</v>
      </c>
    </row>
    <row r="2465" spans="1:14">
      <c r="A2465" s="12" t="s">
        <v>28</v>
      </c>
      <c r="B2465" s="14">
        <v>14</v>
      </c>
      <c r="C2465" t="s">
        <v>55</v>
      </c>
      <c r="D2465" t="s">
        <v>58</v>
      </c>
      <c r="E2465" t="str">
        <f t="shared" si="38"/>
        <v>Average Two Hour Event Day‡14Average Per Device100% Cycling</v>
      </c>
      <c r="F2465">
        <v>1.063148</v>
      </c>
      <c r="G2465">
        <v>1.440528</v>
      </c>
      <c r="I2465">
        <v>88.943950000000001</v>
      </c>
      <c r="J2465">
        <v>0.30838870000000002</v>
      </c>
      <c r="K2465">
        <v>0.34914970000000001</v>
      </c>
      <c r="L2465" s="1">
        <v>0.37738070000000001</v>
      </c>
      <c r="M2465" s="1">
        <v>0.40561170000000002</v>
      </c>
      <c r="N2465">
        <v>0.44637280000000001</v>
      </c>
    </row>
    <row r="2466" spans="1:14">
      <c r="A2466" s="12" t="s">
        <v>28</v>
      </c>
      <c r="B2466" s="14">
        <v>14</v>
      </c>
      <c r="C2466" t="s">
        <v>55</v>
      </c>
      <c r="D2466" t="s">
        <v>57</v>
      </c>
      <c r="E2466" t="str">
        <f t="shared" si="38"/>
        <v>Average Two Hour Event Day‡14Average Per Device50% Cycling</v>
      </c>
      <c r="F2466">
        <v>1.539914</v>
      </c>
      <c r="G2466">
        <v>1.8474330000000001</v>
      </c>
      <c r="I2466">
        <v>89.742999999999995</v>
      </c>
      <c r="J2466">
        <v>0.22590560000000001</v>
      </c>
      <c r="K2466">
        <v>0.27412310000000001</v>
      </c>
      <c r="L2466" s="1">
        <v>0.30751840000000003</v>
      </c>
      <c r="M2466" s="1">
        <v>0.34091369999999999</v>
      </c>
      <c r="N2466">
        <v>0.38913120000000001</v>
      </c>
    </row>
    <row r="2467" spans="1:14">
      <c r="A2467" s="12" t="s">
        <v>28</v>
      </c>
      <c r="B2467" s="14">
        <v>14</v>
      </c>
      <c r="C2467" t="s">
        <v>55</v>
      </c>
      <c r="D2467" t="s">
        <v>52</v>
      </c>
      <c r="E2467" t="str">
        <f t="shared" si="38"/>
        <v>Average Two Hour Event Day‡14Average Per DeviceAll</v>
      </c>
      <c r="F2467">
        <v>1.287228</v>
      </c>
      <c r="G2467">
        <v>1.6317729999999999</v>
      </c>
      <c r="I2467">
        <v>89.319509999999994</v>
      </c>
      <c r="J2467">
        <v>0.26962160000000002</v>
      </c>
      <c r="K2467">
        <v>0.31388719999999998</v>
      </c>
      <c r="L2467" s="1">
        <v>0.3445454</v>
      </c>
      <c r="M2467" s="1">
        <v>0.37520360000000003</v>
      </c>
      <c r="N2467">
        <v>0.41946919999999999</v>
      </c>
    </row>
    <row r="2468" spans="1:14">
      <c r="A2468" s="12" t="s">
        <v>28</v>
      </c>
      <c r="B2468" s="14">
        <v>14</v>
      </c>
      <c r="C2468" t="s">
        <v>54</v>
      </c>
      <c r="D2468" t="s">
        <v>58</v>
      </c>
      <c r="E2468" t="str">
        <f t="shared" si="38"/>
        <v>Average Two Hour Event Day‡14Average Per Premise100% Cycling</v>
      </c>
      <c r="F2468">
        <v>1.2584409999999999</v>
      </c>
      <c r="G2468">
        <v>1.7051449999999999</v>
      </c>
      <c r="I2468">
        <v>88.943950000000001</v>
      </c>
      <c r="J2468">
        <v>0.37771139999999997</v>
      </c>
      <c r="K2468">
        <v>0.41847240000000002</v>
      </c>
      <c r="L2468" s="1">
        <v>0.44670339999999997</v>
      </c>
      <c r="M2468" s="1">
        <v>0.47493439999999998</v>
      </c>
      <c r="N2468">
        <v>0.51569549999999997</v>
      </c>
    </row>
    <row r="2469" spans="1:14">
      <c r="A2469" s="12" t="s">
        <v>28</v>
      </c>
      <c r="B2469" s="14">
        <v>14</v>
      </c>
      <c r="C2469" t="s">
        <v>54</v>
      </c>
      <c r="D2469" t="s">
        <v>57</v>
      </c>
      <c r="E2469" t="str">
        <f t="shared" si="38"/>
        <v>Average Two Hour Event Day‡14Average Per Premise50% Cycling</v>
      </c>
      <c r="F2469">
        <v>1.7936909999999999</v>
      </c>
      <c r="G2469">
        <v>2.1518890000000002</v>
      </c>
      <c r="I2469">
        <v>89.742999999999995</v>
      </c>
      <c r="J2469">
        <v>0.27658440000000001</v>
      </c>
      <c r="K2469">
        <v>0.32480189999999998</v>
      </c>
      <c r="L2469" s="1">
        <v>0.35819719999999999</v>
      </c>
      <c r="M2469" s="1">
        <v>0.39159250000000001</v>
      </c>
      <c r="N2469">
        <v>0.43980999999999998</v>
      </c>
    </row>
    <row r="2470" spans="1:14">
      <c r="A2470" s="12" t="s">
        <v>28</v>
      </c>
      <c r="B2470" s="14">
        <v>14</v>
      </c>
      <c r="C2470" t="s">
        <v>54</v>
      </c>
      <c r="D2470" t="s">
        <v>52</v>
      </c>
      <c r="E2470" t="str">
        <f t="shared" si="38"/>
        <v>Average Two Hour Event Day‡14Average Per PremiseAll</v>
      </c>
      <c r="F2470">
        <v>1.5100089999999999</v>
      </c>
      <c r="G2470">
        <v>1.915114</v>
      </c>
      <c r="I2470">
        <v>89.319509999999994</v>
      </c>
      <c r="J2470">
        <v>0.33018170000000002</v>
      </c>
      <c r="K2470">
        <v>0.37444729999999998</v>
      </c>
      <c r="L2470" s="1">
        <v>0.40510550000000001</v>
      </c>
      <c r="M2470" s="1">
        <v>0.43576369999999998</v>
      </c>
      <c r="N2470">
        <v>0.48002929999999999</v>
      </c>
    </row>
    <row r="2471" spans="1:14">
      <c r="A2471" s="12" t="s">
        <v>28</v>
      </c>
      <c r="B2471" s="14">
        <v>14</v>
      </c>
      <c r="C2471" t="s">
        <v>56</v>
      </c>
      <c r="D2471" t="s">
        <v>58</v>
      </c>
      <c r="E2471" t="str">
        <f t="shared" si="38"/>
        <v>Average Two Hour Event Day‡14Average Per Ton100% Cycling</v>
      </c>
      <c r="F2471">
        <v>0.2939949</v>
      </c>
      <c r="G2471">
        <v>0.39835300000000001</v>
      </c>
      <c r="I2471">
        <v>88.943950000000001</v>
      </c>
      <c r="J2471">
        <v>3.5366000000000002E-2</v>
      </c>
      <c r="K2471">
        <v>7.6127100000000003E-2</v>
      </c>
      <c r="L2471" s="1">
        <v>0.1043581</v>
      </c>
      <c r="M2471" s="1">
        <v>0.13258909999999999</v>
      </c>
      <c r="N2471">
        <v>0.17335010000000001</v>
      </c>
    </row>
    <row r="2472" spans="1:14">
      <c r="A2472" s="12" t="s">
        <v>28</v>
      </c>
      <c r="B2472" s="14">
        <v>14</v>
      </c>
      <c r="C2472" t="s">
        <v>56</v>
      </c>
      <c r="D2472" t="s">
        <v>57</v>
      </c>
      <c r="E2472" t="str">
        <f t="shared" si="38"/>
        <v>Average Two Hour Event Day‡14Average Per Ton50% Cycling</v>
      </c>
      <c r="F2472">
        <v>0.4436466</v>
      </c>
      <c r="G2472">
        <v>0.53224210000000005</v>
      </c>
      <c r="I2472">
        <v>89.742999999999995</v>
      </c>
      <c r="J2472">
        <v>6.9826999999999997E-3</v>
      </c>
      <c r="K2472">
        <v>5.5200199999999998E-2</v>
      </c>
      <c r="L2472" s="1">
        <v>8.8595499999999994E-2</v>
      </c>
      <c r="M2472" s="1">
        <v>0.1219908</v>
      </c>
      <c r="N2472">
        <v>0.17020830000000001</v>
      </c>
    </row>
    <row r="2473" spans="1:14">
      <c r="A2473" s="12" t="s">
        <v>28</v>
      </c>
      <c r="B2473" s="14">
        <v>14</v>
      </c>
      <c r="C2473" t="s">
        <v>56</v>
      </c>
      <c r="D2473" t="s">
        <v>52</v>
      </c>
      <c r="E2473" t="str">
        <f t="shared" si="38"/>
        <v>Average Two Hour Event Day‡14Average Per TonAll</v>
      </c>
      <c r="F2473">
        <v>0.36433120000000002</v>
      </c>
      <c r="G2473">
        <v>0.46128089999999999</v>
      </c>
      <c r="I2473">
        <v>89.319509999999994</v>
      </c>
      <c r="J2473">
        <v>2.2025900000000001E-2</v>
      </c>
      <c r="K2473">
        <v>6.6291500000000003E-2</v>
      </c>
      <c r="L2473" s="1">
        <v>9.69497E-2</v>
      </c>
      <c r="M2473" s="1">
        <v>0.1276079</v>
      </c>
      <c r="N2473">
        <v>0.17187350000000001</v>
      </c>
    </row>
    <row r="2474" spans="1:14">
      <c r="A2474" s="12" t="s">
        <v>28</v>
      </c>
      <c r="B2474" s="14">
        <v>15</v>
      </c>
      <c r="C2474" t="s">
        <v>63</v>
      </c>
      <c r="D2474" t="s">
        <v>58</v>
      </c>
      <c r="E2474" t="str">
        <f t="shared" si="38"/>
        <v>Average Two Hour Event Day‡15Aggregate100% Cycling</v>
      </c>
      <c r="F2474">
        <v>13.670199999999999</v>
      </c>
      <c r="G2474">
        <v>22.807300000000001</v>
      </c>
      <c r="I2474">
        <v>88.938220000000001</v>
      </c>
      <c r="J2474">
        <v>8.3027200000000008</v>
      </c>
      <c r="K2474">
        <v>8.7956730000000007</v>
      </c>
      <c r="L2474" s="1">
        <v>9.1370909999999999</v>
      </c>
      <c r="M2474" s="1">
        <v>9.47851</v>
      </c>
      <c r="N2474">
        <v>9.971463</v>
      </c>
    </row>
    <row r="2475" spans="1:14">
      <c r="A2475" s="12" t="s">
        <v>28</v>
      </c>
      <c r="B2475" s="14">
        <v>15</v>
      </c>
      <c r="C2475" t="s">
        <v>63</v>
      </c>
      <c r="D2475" t="s">
        <v>57</v>
      </c>
      <c r="E2475" t="str">
        <f t="shared" si="38"/>
        <v>Average Two Hour Event Day‡15Aggregate50% Cycling</v>
      </c>
      <c r="F2475">
        <v>19.297039999999999</v>
      </c>
      <c r="G2475">
        <v>25.39273</v>
      </c>
      <c r="I2475">
        <v>89.726910000000004</v>
      </c>
      <c r="J2475">
        <v>5.2324260000000002</v>
      </c>
      <c r="K2475">
        <v>5.7424489999999997</v>
      </c>
      <c r="L2475" s="1">
        <v>6.0956890000000001</v>
      </c>
      <c r="M2475" s="1">
        <v>6.4489289999999997</v>
      </c>
      <c r="N2475">
        <v>6.9589530000000002</v>
      </c>
    </row>
    <row r="2476" spans="1:14">
      <c r="A2476" s="12" t="s">
        <v>28</v>
      </c>
      <c r="B2476" s="14">
        <v>15</v>
      </c>
      <c r="C2476" t="s">
        <v>63</v>
      </c>
      <c r="D2476" t="s">
        <v>52</v>
      </c>
      <c r="E2476" t="str">
        <f t="shared" si="38"/>
        <v>Average Two Hour Event Day‡15AggregateAll</v>
      </c>
      <c r="F2476">
        <v>33.0351</v>
      </c>
      <c r="G2476">
        <v>48.250700000000002</v>
      </c>
      <c r="I2476">
        <v>89.308899999999994</v>
      </c>
      <c r="J2476">
        <v>13.516719999999999</v>
      </c>
      <c r="K2476">
        <v>14.520429999999999</v>
      </c>
      <c r="L2476" s="1">
        <v>15.2156</v>
      </c>
      <c r="M2476" s="1">
        <v>15.910769999999999</v>
      </c>
      <c r="N2476">
        <v>16.914490000000001</v>
      </c>
    </row>
    <row r="2477" spans="1:14">
      <c r="A2477" s="12" t="s">
        <v>28</v>
      </c>
      <c r="B2477" s="14">
        <v>15</v>
      </c>
      <c r="C2477" t="s">
        <v>55</v>
      </c>
      <c r="D2477" t="s">
        <v>58</v>
      </c>
      <c r="E2477" t="str">
        <f t="shared" si="38"/>
        <v>Average Two Hour Event Day‡15Average Per Device100% Cycling</v>
      </c>
      <c r="F2477">
        <v>0.94275640000000005</v>
      </c>
      <c r="G2477">
        <v>1.5728899999999999</v>
      </c>
      <c r="I2477">
        <v>88.938220000000001</v>
      </c>
      <c r="J2477">
        <v>0.56202129999999995</v>
      </c>
      <c r="K2477">
        <v>0.60226239999999998</v>
      </c>
      <c r="L2477" s="1">
        <v>0.63013330000000001</v>
      </c>
      <c r="M2477" s="1">
        <v>0.65800420000000004</v>
      </c>
      <c r="N2477">
        <v>0.69824520000000001</v>
      </c>
    </row>
    <row r="2478" spans="1:14">
      <c r="A2478" s="12" t="s">
        <v>28</v>
      </c>
      <c r="B2478" s="14">
        <v>15</v>
      </c>
      <c r="C2478" t="s">
        <v>55</v>
      </c>
      <c r="D2478" t="s">
        <v>57</v>
      </c>
      <c r="E2478" t="str">
        <f t="shared" si="38"/>
        <v>Average Two Hour Event Day‡15Average Per Device50% Cycling</v>
      </c>
      <c r="F2478">
        <v>1.5514920000000001</v>
      </c>
      <c r="G2478">
        <v>2.0415890000000001</v>
      </c>
      <c r="I2478">
        <v>89.726910000000004</v>
      </c>
      <c r="J2478">
        <v>0.40925159999999999</v>
      </c>
      <c r="K2478">
        <v>0.45701550000000002</v>
      </c>
      <c r="L2478" s="1">
        <v>0.4900967</v>
      </c>
      <c r="M2478" s="1">
        <v>0.52317780000000003</v>
      </c>
      <c r="N2478">
        <v>0.5709417</v>
      </c>
    </row>
    <row r="2479" spans="1:14">
      <c r="A2479" s="12" t="s">
        <v>28</v>
      </c>
      <c r="B2479" s="14">
        <v>15</v>
      </c>
      <c r="C2479" t="s">
        <v>55</v>
      </c>
      <c r="D2479" t="s">
        <v>52</v>
      </c>
      <c r="E2479" t="str">
        <f t="shared" si="38"/>
        <v>Average Two Hour Event Day‡15Average Per DeviceAll</v>
      </c>
      <c r="F2479">
        <v>1.2288619999999999</v>
      </c>
      <c r="G2479">
        <v>1.7931779999999999</v>
      </c>
      <c r="I2479">
        <v>89.308899999999994</v>
      </c>
      <c r="J2479">
        <v>0.49021959999999998</v>
      </c>
      <c r="K2479">
        <v>0.53399640000000004</v>
      </c>
      <c r="L2479" s="1">
        <v>0.56431609999999999</v>
      </c>
      <c r="M2479" s="1">
        <v>0.59463580000000005</v>
      </c>
      <c r="N2479">
        <v>0.6384126</v>
      </c>
    </row>
    <row r="2480" spans="1:14">
      <c r="A2480" s="12" t="s">
        <v>28</v>
      </c>
      <c r="B2480" s="14">
        <v>15</v>
      </c>
      <c r="C2480" t="s">
        <v>54</v>
      </c>
      <c r="D2480" t="s">
        <v>58</v>
      </c>
      <c r="E2480" t="str">
        <f t="shared" si="38"/>
        <v>Average Two Hour Event Day‡15Average Per Premise100% Cycling</v>
      </c>
      <c r="F2480">
        <v>1.1159349999999999</v>
      </c>
      <c r="G2480">
        <v>1.86182</v>
      </c>
      <c r="I2480">
        <v>88.938220000000001</v>
      </c>
      <c r="J2480">
        <v>0.67777310000000002</v>
      </c>
      <c r="K2480">
        <v>0.71801409999999999</v>
      </c>
      <c r="L2480" s="1">
        <v>0.74588500000000002</v>
      </c>
      <c r="M2480" s="1">
        <v>0.77375590000000005</v>
      </c>
      <c r="N2480">
        <v>0.81399699999999997</v>
      </c>
    </row>
    <row r="2481" spans="1:14">
      <c r="A2481" s="12" t="s">
        <v>28</v>
      </c>
      <c r="B2481" s="14">
        <v>15</v>
      </c>
      <c r="C2481" t="s">
        <v>54</v>
      </c>
      <c r="D2481" t="s">
        <v>57</v>
      </c>
      <c r="E2481" t="str">
        <f t="shared" si="38"/>
        <v>Average Two Hour Event Day‡15Average Per Premise50% Cycling</v>
      </c>
      <c r="F2481">
        <v>1.807177</v>
      </c>
      <c r="G2481">
        <v>2.3780420000000002</v>
      </c>
      <c r="I2481">
        <v>89.726910000000004</v>
      </c>
      <c r="J2481">
        <v>0.49001929999999999</v>
      </c>
      <c r="K2481">
        <v>0.53778320000000002</v>
      </c>
      <c r="L2481" s="1">
        <v>0.57086429999999999</v>
      </c>
      <c r="M2481" s="1">
        <v>0.60394539999999997</v>
      </c>
      <c r="N2481">
        <v>0.65170939999999999</v>
      </c>
    </row>
    <row r="2482" spans="1:14">
      <c r="A2482" s="12" t="s">
        <v>28</v>
      </c>
      <c r="B2482" s="14">
        <v>15</v>
      </c>
      <c r="C2482" t="s">
        <v>54</v>
      </c>
      <c r="D2482" t="s">
        <v>52</v>
      </c>
      <c r="E2482" t="str">
        <f t="shared" si="38"/>
        <v>Average Two Hour Event Day‡15Average Per PremiseAll</v>
      </c>
      <c r="F2482">
        <v>1.4408190000000001</v>
      </c>
      <c r="G2482">
        <v>2.104444</v>
      </c>
      <c r="I2482">
        <v>89.308899999999994</v>
      </c>
      <c r="J2482">
        <v>0.58952879999999996</v>
      </c>
      <c r="K2482">
        <v>0.63330560000000002</v>
      </c>
      <c r="L2482" s="1">
        <v>0.66362529999999997</v>
      </c>
      <c r="M2482" s="1">
        <v>0.69394500000000003</v>
      </c>
      <c r="N2482">
        <v>0.73772179999999998</v>
      </c>
    </row>
    <row r="2483" spans="1:14">
      <c r="A2483" s="12" t="s">
        <v>28</v>
      </c>
      <c r="B2483" s="14">
        <v>15</v>
      </c>
      <c r="C2483" t="s">
        <v>56</v>
      </c>
      <c r="D2483" t="s">
        <v>58</v>
      </c>
      <c r="E2483" t="str">
        <f t="shared" si="38"/>
        <v>Average Two Hour Event Day‡15Average Per Ton100% Cycling</v>
      </c>
      <c r="F2483">
        <v>0.26070280000000001</v>
      </c>
      <c r="G2483">
        <v>0.43495509999999998</v>
      </c>
      <c r="I2483">
        <v>88.938220000000001</v>
      </c>
      <c r="J2483">
        <v>0.1061404</v>
      </c>
      <c r="K2483">
        <v>0.1463815</v>
      </c>
      <c r="L2483" s="1">
        <v>0.1742523</v>
      </c>
      <c r="M2483" s="1">
        <v>0.2021232</v>
      </c>
      <c r="N2483">
        <v>0.2423643</v>
      </c>
    </row>
    <row r="2484" spans="1:14">
      <c r="A2484" s="12" t="s">
        <v>28</v>
      </c>
      <c r="B2484" s="14">
        <v>15</v>
      </c>
      <c r="C2484" t="s">
        <v>56</v>
      </c>
      <c r="D2484" t="s">
        <v>57</v>
      </c>
      <c r="E2484" t="str">
        <f t="shared" si="38"/>
        <v>Average Two Hour Event Day‡15Average Per Ton50% Cycling</v>
      </c>
      <c r="F2484">
        <v>0.44698209999999999</v>
      </c>
      <c r="G2484">
        <v>0.58817819999999998</v>
      </c>
      <c r="I2484">
        <v>89.726910000000004</v>
      </c>
      <c r="J2484">
        <v>6.0351000000000002E-2</v>
      </c>
      <c r="K2484">
        <v>0.1081149</v>
      </c>
      <c r="L2484" s="1">
        <v>0.14119599999999999</v>
      </c>
      <c r="M2484" s="1">
        <v>0.17427719999999999</v>
      </c>
      <c r="N2484">
        <v>0.22204109999999999</v>
      </c>
    </row>
    <row r="2485" spans="1:14">
      <c r="A2485" s="12" t="s">
        <v>28</v>
      </c>
      <c r="B2485" s="14">
        <v>15</v>
      </c>
      <c r="C2485" t="s">
        <v>56</v>
      </c>
      <c r="D2485" t="s">
        <v>52</v>
      </c>
      <c r="E2485" t="str">
        <f t="shared" si="38"/>
        <v>Average Two Hour Event Day‡15Average Per TonAll</v>
      </c>
      <c r="F2485">
        <v>0.34825410000000001</v>
      </c>
      <c r="G2485">
        <v>0.50696989999999997</v>
      </c>
      <c r="I2485">
        <v>89.308899999999994</v>
      </c>
      <c r="J2485">
        <v>8.4619299999999995E-2</v>
      </c>
      <c r="K2485">
        <v>0.12839619999999999</v>
      </c>
      <c r="L2485" s="1">
        <v>0.15871589999999999</v>
      </c>
      <c r="M2485" s="1">
        <v>0.1890355</v>
      </c>
      <c r="N2485">
        <v>0.2328124</v>
      </c>
    </row>
    <row r="2486" spans="1:14">
      <c r="A2486" s="12" t="s">
        <v>28</v>
      </c>
      <c r="B2486" s="14">
        <v>16</v>
      </c>
      <c r="C2486" t="s">
        <v>63</v>
      </c>
      <c r="D2486" t="s">
        <v>58</v>
      </c>
      <c r="E2486" t="str">
        <f t="shared" si="38"/>
        <v>Average Two Hour Event Day‡16Aggregate100% Cycling</v>
      </c>
      <c r="F2486">
        <v>13.83897</v>
      </c>
      <c r="G2486">
        <v>25.023790000000002</v>
      </c>
      <c r="I2486">
        <v>87.849500000000006</v>
      </c>
      <c r="J2486">
        <v>10.33863</v>
      </c>
      <c r="K2486">
        <v>10.838559999999999</v>
      </c>
      <c r="L2486" s="1">
        <v>11.184810000000001</v>
      </c>
      <c r="M2486" s="1">
        <v>11.53107</v>
      </c>
      <c r="N2486">
        <v>12.031000000000001</v>
      </c>
    </row>
    <row r="2487" spans="1:14">
      <c r="A2487" s="12" t="s">
        <v>28</v>
      </c>
      <c r="B2487" s="14">
        <v>16</v>
      </c>
      <c r="C2487" t="s">
        <v>63</v>
      </c>
      <c r="D2487" t="s">
        <v>57</v>
      </c>
      <c r="E2487" t="str">
        <f t="shared" si="38"/>
        <v>Average Two Hour Event Day‡16Aggregate50% Cycling</v>
      </c>
      <c r="F2487">
        <v>20.738309999999998</v>
      </c>
      <c r="G2487">
        <v>27.316379999999999</v>
      </c>
      <c r="I2487">
        <v>88.639349999999993</v>
      </c>
      <c r="J2487">
        <v>5.7078340000000001</v>
      </c>
      <c r="K2487">
        <v>6.2219749999999996</v>
      </c>
      <c r="L2487" s="1">
        <v>6.5780669999999999</v>
      </c>
      <c r="M2487" s="1">
        <v>6.9341590000000002</v>
      </c>
      <c r="N2487">
        <v>7.4483009999999998</v>
      </c>
    </row>
    <row r="2488" spans="1:14">
      <c r="A2488" s="12" t="s">
        <v>28</v>
      </c>
      <c r="B2488" s="14">
        <v>16</v>
      </c>
      <c r="C2488" t="s">
        <v>63</v>
      </c>
      <c r="D2488" t="s">
        <v>52</v>
      </c>
      <c r="E2488" t="str">
        <f t="shared" si="38"/>
        <v>Average Two Hour Event Day‡16AggregateAll</v>
      </c>
      <c r="F2488">
        <v>34.657040000000002</v>
      </c>
      <c r="G2488">
        <v>52.390770000000003</v>
      </c>
      <c r="I2488">
        <v>88.220730000000003</v>
      </c>
      <c r="J2488">
        <v>16.016089999999998</v>
      </c>
      <c r="K2488">
        <v>17.03088</v>
      </c>
      <c r="L2488" s="1">
        <v>17.733730000000001</v>
      </c>
      <c r="M2488" s="1">
        <v>18.43657</v>
      </c>
      <c r="N2488">
        <v>19.451370000000001</v>
      </c>
    </row>
    <row r="2489" spans="1:14">
      <c r="A2489" s="12" t="s">
        <v>28</v>
      </c>
      <c r="B2489" s="14">
        <v>16</v>
      </c>
      <c r="C2489" t="s">
        <v>55</v>
      </c>
      <c r="D2489" t="s">
        <v>58</v>
      </c>
      <c r="E2489" t="str">
        <f t="shared" si="38"/>
        <v>Average Two Hour Event Day‡16Average Per Device100% Cycling</v>
      </c>
      <c r="F2489">
        <v>0.95439549999999995</v>
      </c>
      <c r="G2489">
        <v>1.725749</v>
      </c>
      <c r="I2489">
        <v>87.849500000000006</v>
      </c>
      <c r="J2489">
        <v>0.70227649999999997</v>
      </c>
      <c r="K2489">
        <v>0.74308750000000001</v>
      </c>
      <c r="L2489" s="1">
        <v>0.77135310000000001</v>
      </c>
      <c r="M2489" s="1">
        <v>0.79961870000000002</v>
      </c>
      <c r="N2489">
        <v>0.84042969999999995</v>
      </c>
    </row>
    <row r="2490" spans="1:14">
      <c r="A2490" s="12" t="s">
        <v>28</v>
      </c>
      <c r="B2490" s="14">
        <v>16</v>
      </c>
      <c r="C2490" t="s">
        <v>55</v>
      </c>
      <c r="D2490" t="s">
        <v>57</v>
      </c>
      <c r="E2490" t="str">
        <f t="shared" si="38"/>
        <v>Average Two Hour Event Day‡16Average Per Device50% Cycling</v>
      </c>
      <c r="F2490">
        <v>1.6673720000000001</v>
      </c>
      <c r="G2490">
        <v>2.1962519999999999</v>
      </c>
      <c r="I2490">
        <v>88.639349999999993</v>
      </c>
      <c r="J2490">
        <v>0.44738240000000001</v>
      </c>
      <c r="K2490">
        <v>0.49553190000000003</v>
      </c>
      <c r="L2490" s="1">
        <v>0.52888009999999996</v>
      </c>
      <c r="M2490" s="1">
        <v>0.56222830000000001</v>
      </c>
      <c r="N2490">
        <v>0.61037790000000003</v>
      </c>
    </row>
    <row r="2491" spans="1:14">
      <c r="A2491" s="12" t="s">
        <v>28</v>
      </c>
      <c r="B2491" s="14">
        <v>16</v>
      </c>
      <c r="C2491" t="s">
        <v>55</v>
      </c>
      <c r="D2491" t="s">
        <v>52</v>
      </c>
      <c r="E2491" t="str">
        <f t="shared" si="38"/>
        <v>Average Two Hour Event Day‡16Average Per DeviceAll</v>
      </c>
      <c r="F2491">
        <v>1.2894939999999999</v>
      </c>
      <c r="G2491">
        <v>1.946885</v>
      </c>
      <c r="I2491">
        <v>88.220730000000003</v>
      </c>
      <c r="J2491">
        <v>0.5824762</v>
      </c>
      <c r="K2491">
        <v>0.62673630000000002</v>
      </c>
      <c r="L2491" s="1">
        <v>0.65739080000000005</v>
      </c>
      <c r="M2491" s="1">
        <v>0.68804520000000002</v>
      </c>
      <c r="N2491">
        <v>0.73230530000000005</v>
      </c>
    </row>
    <row r="2492" spans="1:14">
      <c r="A2492" s="12" t="s">
        <v>28</v>
      </c>
      <c r="B2492" s="14">
        <v>16</v>
      </c>
      <c r="C2492" t="s">
        <v>54</v>
      </c>
      <c r="D2492" t="s">
        <v>58</v>
      </c>
      <c r="E2492" t="str">
        <f t="shared" si="38"/>
        <v>Average Two Hour Event Day‡16Average Per Premise100% Cycling</v>
      </c>
      <c r="F2492">
        <v>1.129712</v>
      </c>
      <c r="G2492">
        <v>2.0427580000000001</v>
      </c>
      <c r="I2492">
        <v>87.849500000000006</v>
      </c>
      <c r="J2492">
        <v>0.84396939999999998</v>
      </c>
      <c r="K2492">
        <v>0.88478040000000002</v>
      </c>
      <c r="L2492" s="1">
        <v>0.91304600000000002</v>
      </c>
      <c r="M2492" s="1">
        <v>0.94131160000000003</v>
      </c>
      <c r="N2492">
        <v>0.98212259999999996</v>
      </c>
    </row>
    <row r="2493" spans="1:14">
      <c r="A2493" s="12" t="s">
        <v>28</v>
      </c>
      <c r="B2493" s="14">
        <v>16</v>
      </c>
      <c r="C2493" t="s">
        <v>54</v>
      </c>
      <c r="D2493" t="s">
        <v>57</v>
      </c>
      <c r="E2493" t="str">
        <f t="shared" si="38"/>
        <v>Average Two Hour Event Day‡16Average Per Premise50% Cycling</v>
      </c>
      <c r="F2493">
        <v>1.942153</v>
      </c>
      <c r="G2493">
        <v>2.5581930000000002</v>
      </c>
      <c r="I2493">
        <v>88.639349999999993</v>
      </c>
      <c r="J2493">
        <v>0.5345415</v>
      </c>
      <c r="K2493">
        <v>0.58269110000000002</v>
      </c>
      <c r="L2493" s="1">
        <v>0.61603929999999996</v>
      </c>
      <c r="M2493" s="1">
        <v>0.64938750000000001</v>
      </c>
      <c r="N2493">
        <v>0.69753710000000002</v>
      </c>
    </row>
    <row r="2494" spans="1:14">
      <c r="A2494" s="12" t="s">
        <v>28</v>
      </c>
      <c r="B2494" s="14">
        <v>16</v>
      </c>
      <c r="C2494" t="s">
        <v>54</v>
      </c>
      <c r="D2494" t="s">
        <v>52</v>
      </c>
      <c r="E2494" t="str">
        <f t="shared" si="38"/>
        <v>Average Two Hour Event Day‡16Average Per PremiseAll</v>
      </c>
      <c r="F2494">
        <v>1.51156</v>
      </c>
      <c r="G2494">
        <v>2.285012</v>
      </c>
      <c r="I2494">
        <v>88.220730000000003</v>
      </c>
      <c r="J2494">
        <v>0.69853829999999995</v>
      </c>
      <c r="K2494">
        <v>0.74279839999999997</v>
      </c>
      <c r="L2494" s="1">
        <v>0.77345280000000005</v>
      </c>
      <c r="M2494" s="1">
        <v>0.80410720000000002</v>
      </c>
      <c r="N2494">
        <v>0.84836739999999999</v>
      </c>
    </row>
    <row r="2495" spans="1:14">
      <c r="A2495" s="12" t="s">
        <v>28</v>
      </c>
      <c r="B2495" s="14">
        <v>16</v>
      </c>
      <c r="C2495" t="s">
        <v>56</v>
      </c>
      <c r="D2495" t="s">
        <v>58</v>
      </c>
      <c r="E2495" t="str">
        <f t="shared" si="38"/>
        <v>Average Two Hour Event Day‡16Average Per Ton100% Cycling</v>
      </c>
      <c r="F2495">
        <v>0.26392139999999997</v>
      </c>
      <c r="G2495">
        <v>0.47722560000000003</v>
      </c>
      <c r="I2495">
        <v>87.849500000000006</v>
      </c>
      <c r="J2495">
        <v>0.14422760000000001</v>
      </c>
      <c r="K2495">
        <v>0.1850386</v>
      </c>
      <c r="L2495" s="1">
        <v>0.2133042</v>
      </c>
      <c r="M2495" s="1">
        <v>0.2415698</v>
      </c>
      <c r="N2495">
        <v>0.28238079999999999</v>
      </c>
    </row>
    <row r="2496" spans="1:14">
      <c r="A2496" s="12" t="s">
        <v>28</v>
      </c>
      <c r="B2496" s="14">
        <v>16</v>
      </c>
      <c r="C2496" t="s">
        <v>56</v>
      </c>
      <c r="D2496" t="s">
        <v>57</v>
      </c>
      <c r="E2496" t="str">
        <f t="shared" si="38"/>
        <v>Average Two Hour Event Day‡16Average Per Ton50% Cycling</v>
      </c>
      <c r="F2496">
        <v>0.48036679999999998</v>
      </c>
      <c r="G2496">
        <v>0.63273619999999997</v>
      </c>
      <c r="I2496">
        <v>88.639349999999993</v>
      </c>
      <c r="J2496">
        <v>7.0871600000000007E-2</v>
      </c>
      <c r="K2496">
        <v>0.11902119999999999</v>
      </c>
      <c r="L2496" s="1">
        <v>0.15236939999999999</v>
      </c>
      <c r="M2496" s="1">
        <v>0.18571760000000001</v>
      </c>
      <c r="N2496">
        <v>0.2338672</v>
      </c>
    </row>
    <row r="2497" spans="1:14">
      <c r="A2497" s="12" t="s">
        <v>28</v>
      </c>
      <c r="B2497" s="14">
        <v>16</v>
      </c>
      <c r="C2497" t="s">
        <v>56</v>
      </c>
      <c r="D2497" t="s">
        <v>52</v>
      </c>
      <c r="E2497" t="str">
        <f t="shared" si="38"/>
        <v>Average Two Hour Event Day‡16Average Per TonAll</v>
      </c>
      <c r="F2497">
        <v>0.3656507</v>
      </c>
      <c r="G2497">
        <v>0.55031560000000002</v>
      </c>
      <c r="I2497">
        <v>88.220730000000003</v>
      </c>
      <c r="J2497">
        <v>0.1097503</v>
      </c>
      <c r="K2497">
        <v>0.15401039999999999</v>
      </c>
      <c r="L2497" s="1">
        <v>0.18466479999999999</v>
      </c>
      <c r="M2497" s="1">
        <v>0.21531929999999999</v>
      </c>
      <c r="N2497">
        <v>0.25957940000000002</v>
      </c>
    </row>
    <row r="2498" spans="1:14">
      <c r="A2498" s="12" t="s">
        <v>28</v>
      </c>
      <c r="B2498" s="14">
        <v>17</v>
      </c>
      <c r="C2498" t="s">
        <v>63</v>
      </c>
      <c r="D2498" t="s">
        <v>58</v>
      </c>
      <c r="E2498" t="str">
        <f t="shared" si="38"/>
        <v>Average Two Hour Event Day‡17Aggregate100% Cycling</v>
      </c>
      <c r="F2498">
        <v>16.1616</v>
      </c>
      <c r="G2498">
        <v>26.41358</v>
      </c>
      <c r="I2498">
        <v>86.321039999999996</v>
      </c>
      <c r="J2498">
        <v>9.3722110000000001</v>
      </c>
      <c r="K2498">
        <v>9.8919870000000003</v>
      </c>
      <c r="L2498" s="1">
        <v>10.25198</v>
      </c>
      <c r="M2498" s="1">
        <v>10.611980000000001</v>
      </c>
      <c r="N2498">
        <v>11.13175</v>
      </c>
    </row>
    <row r="2499" spans="1:14">
      <c r="A2499" s="12" t="s">
        <v>28</v>
      </c>
      <c r="B2499" s="14">
        <v>17</v>
      </c>
      <c r="C2499" t="s">
        <v>63</v>
      </c>
      <c r="D2499" t="s">
        <v>57</v>
      </c>
      <c r="E2499" t="str">
        <f t="shared" ref="E2499:E2562" si="39">CONCATENATE(A2499,B2499,C2499,D2499)</f>
        <v>Average Two Hour Event Day‡17Aggregate50% Cycling</v>
      </c>
      <c r="F2499">
        <v>23.408100000000001</v>
      </c>
      <c r="G2499">
        <v>28.76116</v>
      </c>
      <c r="I2499">
        <v>86.913910000000001</v>
      </c>
      <c r="J2499">
        <v>4.4626450000000002</v>
      </c>
      <c r="K2499">
        <v>4.9887100000000002</v>
      </c>
      <c r="L2499" s="1">
        <v>5.3530610000000003</v>
      </c>
      <c r="M2499" s="1">
        <v>5.7174110000000002</v>
      </c>
      <c r="N2499">
        <v>6.2434770000000004</v>
      </c>
    </row>
    <row r="2500" spans="1:14">
      <c r="A2500" s="12" t="s">
        <v>28</v>
      </c>
      <c r="B2500" s="14">
        <v>17</v>
      </c>
      <c r="C2500" t="s">
        <v>63</v>
      </c>
      <c r="D2500" t="s">
        <v>52</v>
      </c>
      <c r="E2500" t="str">
        <f t="shared" si="39"/>
        <v>Average Two Hour Event Day‡17AggregateAll</v>
      </c>
      <c r="F2500">
        <v>39.655380000000001</v>
      </c>
      <c r="G2500">
        <v>55.22748</v>
      </c>
      <c r="I2500">
        <v>86.599689999999995</v>
      </c>
      <c r="J2500">
        <v>13.80078</v>
      </c>
      <c r="K2500">
        <v>14.847289999999999</v>
      </c>
      <c r="L2500" s="1">
        <v>15.572100000000001</v>
      </c>
      <c r="M2500" s="1">
        <v>16.29691</v>
      </c>
      <c r="N2500">
        <v>17.343430000000001</v>
      </c>
    </row>
    <row r="2501" spans="1:14">
      <c r="A2501" s="12" t="s">
        <v>28</v>
      </c>
      <c r="B2501" s="14">
        <v>17</v>
      </c>
      <c r="C2501" t="s">
        <v>55</v>
      </c>
      <c r="D2501" t="s">
        <v>58</v>
      </c>
      <c r="E2501" t="str">
        <f t="shared" si="39"/>
        <v>Average Two Hour Event Day‡17Average Per Device100% Cycling</v>
      </c>
      <c r="F2501">
        <v>1.114573</v>
      </c>
      <c r="G2501">
        <v>1.8215939999999999</v>
      </c>
      <c r="I2501">
        <v>86.321039999999996</v>
      </c>
      <c r="J2501">
        <v>0.63520290000000001</v>
      </c>
      <c r="K2501">
        <v>0.67763359999999995</v>
      </c>
      <c r="L2501" s="1">
        <v>0.70702100000000001</v>
      </c>
      <c r="M2501" s="1">
        <v>0.73640839999999996</v>
      </c>
      <c r="N2501">
        <v>0.77883910000000001</v>
      </c>
    </row>
    <row r="2502" spans="1:14">
      <c r="A2502" s="12" t="s">
        <v>28</v>
      </c>
      <c r="B2502" s="14">
        <v>17</v>
      </c>
      <c r="C2502" t="s">
        <v>55</v>
      </c>
      <c r="D2502" t="s">
        <v>57</v>
      </c>
      <c r="E2502" t="str">
        <f t="shared" si="39"/>
        <v>Average Two Hour Event Day‡17Average Per Device50% Cycling</v>
      </c>
      <c r="F2502">
        <v>1.8820239999999999</v>
      </c>
      <c r="G2502">
        <v>2.3124129999999998</v>
      </c>
      <c r="I2502">
        <v>86.913910000000001</v>
      </c>
      <c r="J2502">
        <v>0.3470009</v>
      </c>
      <c r="K2502">
        <v>0.39626709999999998</v>
      </c>
      <c r="L2502" s="1">
        <v>0.43038880000000002</v>
      </c>
      <c r="M2502" s="1">
        <v>0.46451049999999999</v>
      </c>
      <c r="N2502">
        <v>0.51377669999999998</v>
      </c>
    </row>
    <row r="2503" spans="1:14">
      <c r="A2503" s="12" t="s">
        <v>28</v>
      </c>
      <c r="B2503" s="14">
        <v>17</v>
      </c>
      <c r="C2503" t="s">
        <v>55</v>
      </c>
      <c r="D2503" t="s">
        <v>52</v>
      </c>
      <c r="E2503" t="str">
        <f t="shared" si="39"/>
        <v>Average Two Hour Event Day‡17Average Per DeviceAll</v>
      </c>
      <c r="F2503">
        <v>1.4752749999999999</v>
      </c>
      <c r="G2503">
        <v>2.052279</v>
      </c>
      <c r="I2503">
        <v>86.599689999999995</v>
      </c>
      <c r="J2503">
        <v>0.49974790000000002</v>
      </c>
      <c r="K2503">
        <v>0.54539139999999997</v>
      </c>
      <c r="L2503" s="1">
        <v>0.57700390000000001</v>
      </c>
      <c r="M2503" s="1">
        <v>0.60861639999999995</v>
      </c>
      <c r="N2503">
        <v>0.65425979999999995</v>
      </c>
    </row>
    <row r="2504" spans="1:14">
      <c r="A2504" s="12" t="s">
        <v>28</v>
      </c>
      <c r="B2504" s="14">
        <v>17</v>
      </c>
      <c r="C2504" t="s">
        <v>54</v>
      </c>
      <c r="D2504" t="s">
        <v>58</v>
      </c>
      <c r="E2504" t="str">
        <f t="shared" si="39"/>
        <v>Average Two Hour Event Day‡17Average Per Premise100% Cycling</v>
      </c>
      <c r="F2504">
        <v>1.3193140000000001</v>
      </c>
      <c r="G2504">
        <v>2.1562100000000002</v>
      </c>
      <c r="I2504">
        <v>86.321039999999996</v>
      </c>
      <c r="J2504">
        <v>0.76507840000000005</v>
      </c>
      <c r="K2504">
        <v>0.80750909999999998</v>
      </c>
      <c r="L2504" s="1">
        <v>0.83689650000000004</v>
      </c>
      <c r="M2504" s="1">
        <v>0.86628400000000005</v>
      </c>
      <c r="N2504">
        <v>0.90871469999999999</v>
      </c>
    </row>
    <row r="2505" spans="1:14">
      <c r="A2505" s="12" t="s">
        <v>28</v>
      </c>
      <c r="B2505" s="14">
        <v>17</v>
      </c>
      <c r="C2505" t="s">
        <v>54</v>
      </c>
      <c r="D2505" t="s">
        <v>57</v>
      </c>
      <c r="E2505" t="str">
        <f t="shared" si="39"/>
        <v>Average Two Hour Event Day‡17Average Per Premise50% Cycling</v>
      </c>
      <c r="F2505">
        <v>2.19218</v>
      </c>
      <c r="G2505">
        <v>2.6934969999999998</v>
      </c>
      <c r="I2505">
        <v>86.913910000000001</v>
      </c>
      <c r="J2505">
        <v>0.41792889999999999</v>
      </c>
      <c r="K2505">
        <v>0.46719509999999997</v>
      </c>
      <c r="L2505" s="1">
        <v>0.50131680000000001</v>
      </c>
      <c r="M2505" s="1">
        <v>0.53543839999999998</v>
      </c>
      <c r="N2505">
        <v>0.58470469999999997</v>
      </c>
    </row>
    <row r="2506" spans="1:14">
      <c r="A2506" s="12" t="s">
        <v>28</v>
      </c>
      <c r="B2506" s="14">
        <v>17</v>
      </c>
      <c r="C2506" t="s">
        <v>54</v>
      </c>
      <c r="D2506" t="s">
        <v>52</v>
      </c>
      <c r="E2506" t="str">
        <f t="shared" si="39"/>
        <v>Average Two Hour Event Day‡17Average Per PremiseAll</v>
      </c>
      <c r="F2506">
        <v>1.7295609999999999</v>
      </c>
      <c r="G2506">
        <v>2.4087350000000001</v>
      </c>
      <c r="I2506">
        <v>86.599689999999995</v>
      </c>
      <c r="J2506">
        <v>0.60191810000000001</v>
      </c>
      <c r="K2506">
        <v>0.64756150000000001</v>
      </c>
      <c r="L2506" s="1">
        <v>0.6791741</v>
      </c>
      <c r="M2506" s="1">
        <v>0.71078660000000005</v>
      </c>
      <c r="N2506">
        <v>0.75643000000000005</v>
      </c>
    </row>
    <row r="2507" spans="1:14">
      <c r="A2507" s="12" t="s">
        <v>28</v>
      </c>
      <c r="B2507" s="14">
        <v>17</v>
      </c>
      <c r="C2507" t="s">
        <v>56</v>
      </c>
      <c r="D2507" t="s">
        <v>58</v>
      </c>
      <c r="E2507" t="str">
        <f t="shared" si="39"/>
        <v>Average Two Hour Event Day‡17Average Per Ton100% Cycling</v>
      </c>
      <c r="F2507">
        <v>0.30821579999999998</v>
      </c>
      <c r="G2507">
        <v>0.50373009999999996</v>
      </c>
      <c r="I2507">
        <v>86.321039999999996</v>
      </c>
      <c r="J2507">
        <v>0.12369620000000001</v>
      </c>
      <c r="K2507">
        <v>0.16612689999999999</v>
      </c>
      <c r="L2507" s="1">
        <v>0.1955143</v>
      </c>
      <c r="M2507" s="1">
        <v>0.22490170000000001</v>
      </c>
      <c r="N2507">
        <v>0.26733240000000003</v>
      </c>
    </row>
    <row r="2508" spans="1:14">
      <c r="A2508" s="12" t="s">
        <v>28</v>
      </c>
      <c r="B2508" s="14">
        <v>17</v>
      </c>
      <c r="C2508" t="s">
        <v>56</v>
      </c>
      <c r="D2508" t="s">
        <v>57</v>
      </c>
      <c r="E2508" t="str">
        <f t="shared" si="39"/>
        <v>Average Two Hour Event Day‡17Average Per Ton50% Cycling</v>
      </c>
      <c r="F2508">
        <v>0.54220769999999996</v>
      </c>
      <c r="G2508">
        <v>0.66620199999999996</v>
      </c>
      <c r="I2508">
        <v>86.913910000000001</v>
      </c>
      <c r="J2508">
        <v>4.0606400000000001E-2</v>
      </c>
      <c r="K2508">
        <v>8.9872599999999997E-2</v>
      </c>
      <c r="L2508" s="1">
        <v>0.1239943</v>
      </c>
      <c r="M2508" s="1">
        <v>0.15811600000000001</v>
      </c>
      <c r="N2508">
        <v>0.20738219999999999</v>
      </c>
    </row>
    <row r="2509" spans="1:14">
      <c r="A2509" s="12" t="s">
        <v>28</v>
      </c>
      <c r="B2509" s="14">
        <v>17</v>
      </c>
      <c r="C2509" t="s">
        <v>56</v>
      </c>
      <c r="D2509" t="s">
        <v>52</v>
      </c>
      <c r="E2509" t="str">
        <f t="shared" si="39"/>
        <v>Average Two Hour Event Day‡17Average Per TonAll</v>
      </c>
      <c r="F2509">
        <v>0.41819200000000001</v>
      </c>
      <c r="G2509">
        <v>0.58009189999999999</v>
      </c>
      <c r="I2509">
        <v>86.599689999999995</v>
      </c>
      <c r="J2509">
        <v>8.4643999999999997E-2</v>
      </c>
      <c r="K2509">
        <v>0.1302874</v>
      </c>
      <c r="L2509" s="1">
        <v>0.16189990000000001</v>
      </c>
      <c r="M2509" s="1">
        <v>0.1935124</v>
      </c>
      <c r="N2509">
        <v>0.2391558</v>
      </c>
    </row>
    <row r="2510" spans="1:14">
      <c r="A2510" s="12" t="s">
        <v>28</v>
      </c>
      <c r="B2510" s="14">
        <v>18</v>
      </c>
      <c r="C2510" t="s">
        <v>63</v>
      </c>
      <c r="D2510" t="s">
        <v>58</v>
      </c>
      <c r="E2510" t="str">
        <f t="shared" si="39"/>
        <v>Average Two Hour Event Day‡18Aggregate100% Cycling</v>
      </c>
      <c r="F2510">
        <v>23.751300000000001</v>
      </c>
      <c r="G2510">
        <v>27.821079999999998</v>
      </c>
      <c r="I2510">
        <v>83.415300000000002</v>
      </c>
      <c r="J2510">
        <v>3.0860249999999998</v>
      </c>
      <c r="K2510">
        <v>3.6672359999999999</v>
      </c>
      <c r="L2510" s="1">
        <v>4.0697809999999999</v>
      </c>
      <c r="M2510" s="1">
        <v>4.4723259999999998</v>
      </c>
      <c r="N2510">
        <v>5.0535370000000004</v>
      </c>
    </row>
    <row r="2511" spans="1:14">
      <c r="A2511" s="12" t="s">
        <v>28</v>
      </c>
      <c r="B2511" s="14">
        <v>18</v>
      </c>
      <c r="C2511" t="s">
        <v>63</v>
      </c>
      <c r="D2511" t="s">
        <v>57</v>
      </c>
      <c r="E2511" t="str">
        <f t="shared" si="39"/>
        <v>Average Two Hour Event Day‡18Aggregate50% Cycling</v>
      </c>
      <c r="F2511">
        <v>29.068200000000001</v>
      </c>
      <c r="G2511">
        <v>29.60867</v>
      </c>
      <c r="I2511">
        <v>83.647279999999995</v>
      </c>
      <c r="J2511">
        <v>-0.43714930000000002</v>
      </c>
      <c r="K2511">
        <v>0.1404378</v>
      </c>
      <c r="L2511" s="1">
        <v>0.54047279999999998</v>
      </c>
      <c r="M2511" s="1">
        <v>0.94050789999999995</v>
      </c>
      <c r="N2511">
        <v>1.518095</v>
      </c>
    </row>
    <row r="2512" spans="1:14">
      <c r="A2512" s="12" t="s">
        <v>28</v>
      </c>
      <c r="B2512" s="14">
        <v>18</v>
      </c>
      <c r="C2512" t="s">
        <v>63</v>
      </c>
      <c r="D2512" t="s">
        <v>52</v>
      </c>
      <c r="E2512" t="str">
        <f t="shared" si="39"/>
        <v>Average Two Hour Event Day‡18AggregateAll</v>
      </c>
      <c r="F2512">
        <v>52.8964</v>
      </c>
      <c r="G2512">
        <v>57.479010000000002</v>
      </c>
      <c r="I2512">
        <v>83.524330000000006</v>
      </c>
      <c r="J2512">
        <v>2.6201279999999998</v>
      </c>
      <c r="K2512">
        <v>3.779579</v>
      </c>
      <c r="L2512" s="1">
        <v>4.5826099999999999</v>
      </c>
      <c r="M2512" s="1">
        <v>5.3856419999999998</v>
      </c>
      <c r="N2512">
        <v>6.5450929999999996</v>
      </c>
    </row>
    <row r="2513" spans="1:14">
      <c r="A2513" s="12" t="s">
        <v>28</v>
      </c>
      <c r="B2513" s="14">
        <v>18</v>
      </c>
      <c r="C2513" t="s">
        <v>55</v>
      </c>
      <c r="D2513" t="s">
        <v>58</v>
      </c>
      <c r="E2513" t="str">
        <f t="shared" si="39"/>
        <v>Average Two Hour Event Day‡18Average Per Device100% Cycling</v>
      </c>
      <c r="F2513">
        <v>1.637993</v>
      </c>
      <c r="G2513">
        <v>1.9186620000000001</v>
      </c>
      <c r="I2513">
        <v>83.415300000000002</v>
      </c>
      <c r="J2513">
        <v>0.20036309999999999</v>
      </c>
      <c r="K2513">
        <v>0.2478089</v>
      </c>
      <c r="L2513" s="1">
        <v>0.28066970000000002</v>
      </c>
      <c r="M2513" s="1">
        <v>0.31353049999999999</v>
      </c>
      <c r="N2513">
        <v>0.36097630000000003</v>
      </c>
    </row>
    <row r="2514" spans="1:14">
      <c r="A2514" s="12" t="s">
        <v>28</v>
      </c>
      <c r="B2514" s="14">
        <v>18</v>
      </c>
      <c r="C2514" t="s">
        <v>55</v>
      </c>
      <c r="D2514" t="s">
        <v>57</v>
      </c>
      <c r="E2514" t="str">
        <f t="shared" si="39"/>
        <v>Average Two Hour Event Day‡18Average Per Device50% Cycling</v>
      </c>
      <c r="F2514">
        <v>2.3370989999999998</v>
      </c>
      <c r="G2514">
        <v>2.3805529999999999</v>
      </c>
      <c r="I2514">
        <v>83.647279999999995</v>
      </c>
      <c r="J2514">
        <v>-4.8100400000000001E-2</v>
      </c>
      <c r="K2514">
        <v>5.9909000000000004E-3</v>
      </c>
      <c r="L2514" s="1">
        <v>4.3454399999999997E-2</v>
      </c>
      <c r="M2514" s="1">
        <v>8.0917900000000001E-2</v>
      </c>
      <c r="N2514">
        <v>0.1350092</v>
      </c>
    </row>
    <row r="2515" spans="1:14">
      <c r="A2515" s="12" t="s">
        <v>28</v>
      </c>
      <c r="B2515" s="14">
        <v>18</v>
      </c>
      <c r="C2515" t="s">
        <v>55</v>
      </c>
      <c r="D2515" t="s">
        <v>52</v>
      </c>
      <c r="E2515" t="str">
        <f t="shared" si="39"/>
        <v>Average Two Hour Event Day‡18Average Per DeviceAll</v>
      </c>
      <c r="F2515">
        <v>1.966572</v>
      </c>
      <c r="G2515">
        <v>2.135751</v>
      </c>
      <c r="I2515">
        <v>83.524330000000006</v>
      </c>
      <c r="J2515">
        <v>8.3585199999999998E-2</v>
      </c>
      <c r="K2515">
        <v>0.13415440000000001</v>
      </c>
      <c r="L2515" s="1">
        <v>0.16917850000000001</v>
      </c>
      <c r="M2515" s="1">
        <v>0.20420260000000001</v>
      </c>
      <c r="N2515">
        <v>0.25477179999999999</v>
      </c>
    </row>
    <row r="2516" spans="1:14">
      <c r="A2516" s="12" t="s">
        <v>28</v>
      </c>
      <c r="B2516" s="14">
        <v>18</v>
      </c>
      <c r="C2516" t="s">
        <v>54</v>
      </c>
      <c r="D2516" t="s">
        <v>58</v>
      </c>
      <c r="E2516" t="str">
        <f t="shared" si="39"/>
        <v>Average Two Hour Event Day‡18Average Per Premise100% Cycling</v>
      </c>
      <c r="F2516">
        <v>1.938882</v>
      </c>
      <c r="G2516">
        <v>2.271109</v>
      </c>
      <c r="I2516">
        <v>83.415300000000002</v>
      </c>
      <c r="J2516">
        <v>0.25192039999999999</v>
      </c>
      <c r="K2516">
        <v>0.29936620000000003</v>
      </c>
      <c r="L2516" s="1">
        <v>0.33222699999999999</v>
      </c>
      <c r="M2516" s="1">
        <v>0.36508780000000002</v>
      </c>
      <c r="N2516">
        <v>0.4125336</v>
      </c>
    </row>
    <row r="2517" spans="1:14">
      <c r="A2517" s="12" t="s">
        <v>28</v>
      </c>
      <c r="B2517" s="14">
        <v>18</v>
      </c>
      <c r="C2517" t="s">
        <v>54</v>
      </c>
      <c r="D2517" t="s">
        <v>57</v>
      </c>
      <c r="E2517" t="str">
        <f t="shared" si="39"/>
        <v>Average Two Hour Event Day‡18Average Per Premise50% Cycling</v>
      </c>
      <c r="F2517">
        <v>2.722251</v>
      </c>
      <c r="G2517">
        <v>2.7728670000000002</v>
      </c>
      <c r="I2517">
        <v>83.647279999999995</v>
      </c>
      <c r="J2517">
        <v>-4.0939299999999998E-2</v>
      </c>
      <c r="K2517">
        <v>1.31521E-2</v>
      </c>
      <c r="L2517" s="1">
        <v>5.0615500000000001E-2</v>
      </c>
      <c r="M2517" s="1">
        <v>8.8079000000000005E-2</v>
      </c>
      <c r="N2517">
        <v>0.1421704</v>
      </c>
    </row>
    <row r="2518" spans="1:14">
      <c r="A2518" s="12" t="s">
        <v>28</v>
      </c>
      <c r="B2518" s="14">
        <v>18</v>
      </c>
      <c r="C2518" t="s">
        <v>54</v>
      </c>
      <c r="D2518" t="s">
        <v>52</v>
      </c>
      <c r="E2518" t="str">
        <f t="shared" si="39"/>
        <v>Average Two Hour Event Day‡18Average Per PremiseAll</v>
      </c>
      <c r="F2518">
        <v>2.3070650000000001</v>
      </c>
      <c r="G2518">
        <v>2.5069349999999999</v>
      </c>
      <c r="I2518">
        <v>83.524330000000006</v>
      </c>
      <c r="J2518">
        <v>0.1142764</v>
      </c>
      <c r="K2518">
        <v>0.16484550000000001</v>
      </c>
      <c r="L2518" s="1">
        <v>0.19986960000000001</v>
      </c>
      <c r="M2518" s="1">
        <v>0.23489370000000001</v>
      </c>
      <c r="N2518">
        <v>0.28546290000000002</v>
      </c>
    </row>
    <row r="2519" spans="1:14">
      <c r="A2519" s="12" t="s">
        <v>28</v>
      </c>
      <c r="B2519" s="14">
        <v>18</v>
      </c>
      <c r="C2519" t="s">
        <v>56</v>
      </c>
      <c r="D2519" t="s">
        <v>58</v>
      </c>
      <c r="E2519" t="str">
        <f t="shared" si="39"/>
        <v>Average Two Hour Event Day‡18Average Per Ton100% Cycling</v>
      </c>
      <c r="F2519">
        <v>0.45295819999999998</v>
      </c>
      <c r="G2519">
        <v>0.5305725</v>
      </c>
      <c r="I2519">
        <v>83.415300000000002</v>
      </c>
      <c r="J2519">
        <v>-2.6922999999999999E-3</v>
      </c>
      <c r="K2519">
        <v>4.4753500000000002E-2</v>
      </c>
      <c r="L2519" s="1">
        <v>7.7614299999999997E-2</v>
      </c>
      <c r="M2519" s="1">
        <v>0.11047510000000001</v>
      </c>
      <c r="N2519">
        <v>0.1579209</v>
      </c>
    </row>
    <row r="2520" spans="1:14">
      <c r="A2520" s="12" t="s">
        <v>28</v>
      </c>
      <c r="B2520" s="14">
        <v>18</v>
      </c>
      <c r="C2520" t="s">
        <v>56</v>
      </c>
      <c r="D2520" t="s">
        <v>57</v>
      </c>
      <c r="E2520" t="str">
        <f t="shared" si="39"/>
        <v>Average Two Hour Event Day‡18Average Per Ton50% Cycling</v>
      </c>
      <c r="F2520">
        <v>0.67331399999999997</v>
      </c>
      <c r="G2520">
        <v>0.68583309999999997</v>
      </c>
      <c r="I2520">
        <v>83.647279999999995</v>
      </c>
      <c r="J2520">
        <v>-7.90357E-2</v>
      </c>
      <c r="K2520">
        <v>-2.4944399999999999E-2</v>
      </c>
      <c r="L2520" s="1">
        <v>1.25191E-2</v>
      </c>
      <c r="M2520" s="1">
        <v>4.9982600000000002E-2</v>
      </c>
      <c r="N2520">
        <v>0.1040739</v>
      </c>
    </row>
    <row r="2521" spans="1:14">
      <c r="A2521" s="12" t="s">
        <v>28</v>
      </c>
      <c r="B2521" s="14">
        <v>18</v>
      </c>
      <c r="C2521" t="s">
        <v>56</v>
      </c>
      <c r="D2521" t="s">
        <v>52</v>
      </c>
      <c r="E2521" t="str">
        <f t="shared" si="39"/>
        <v>Average Two Hour Event Day‡18Average Per TonAll</v>
      </c>
      <c r="F2521">
        <v>0.55652539999999995</v>
      </c>
      <c r="G2521">
        <v>0.603545</v>
      </c>
      <c r="I2521">
        <v>83.524330000000006</v>
      </c>
      <c r="J2521">
        <v>-3.8573700000000002E-2</v>
      </c>
      <c r="K2521">
        <v>1.1995499999999999E-2</v>
      </c>
      <c r="L2521" s="1">
        <v>4.7019600000000002E-2</v>
      </c>
      <c r="M2521" s="1">
        <v>8.2043599999999994E-2</v>
      </c>
      <c r="N2521">
        <v>0.1326128</v>
      </c>
    </row>
    <row r="2522" spans="1:14">
      <c r="A2522" s="12" t="s">
        <v>28</v>
      </c>
      <c r="B2522" s="14">
        <v>19</v>
      </c>
      <c r="C2522" t="s">
        <v>63</v>
      </c>
      <c r="D2522" t="s">
        <v>58</v>
      </c>
      <c r="E2522" t="str">
        <f t="shared" si="39"/>
        <v>Average Two Hour Event Day‡19Aggregate100% Cycling</v>
      </c>
      <c r="F2522">
        <v>30.376100000000001</v>
      </c>
      <c r="G2522">
        <v>27.88758</v>
      </c>
      <c r="I2522">
        <v>79.427430000000001</v>
      </c>
      <c r="J2522">
        <v>-3.5130249999999998</v>
      </c>
      <c r="K2522">
        <v>-2.9077380000000002</v>
      </c>
      <c r="L2522" s="1">
        <v>-2.488518</v>
      </c>
      <c r="M2522" s="1">
        <v>-2.0692979999999999</v>
      </c>
      <c r="N2522">
        <v>-1.464011</v>
      </c>
    </row>
    <row r="2523" spans="1:14">
      <c r="A2523" s="12" t="s">
        <v>28</v>
      </c>
      <c r="B2523" s="14">
        <v>19</v>
      </c>
      <c r="C2523" t="s">
        <v>63</v>
      </c>
      <c r="D2523" t="s">
        <v>57</v>
      </c>
      <c r="E2523" t="str">
        <f t="shared" si="39"/>
        <v>Average Two Hour Event Day‡19Aggregate50% Cycling</v>
      </c>
      <c r="F2523">
        <v>31.020099999999999</v>
      </c>
      <c r="G2523">
        <v>28.397849999999998</v>
      </c>
      <c r="I2523">
        <v>79.486689999999996</v>
      </c>
      <c r="J2523">
        <v>-3.5973329999999999</v>
      </c>
      <c r="K2523">
        <v>-3.0212469999999998</v>
      </c>
      <c r="L2523" s="1">
        <v>-2.622252</v>
      </c>
      <c r="M2523" s="1">
        <v>-2.2232569999999998</v>
      </c>
      <c r="N2523">
        <v>-1.6471709999999999</v>
      </c>
    </row>
    <row r="2524" spans="1:14">
      <c r="A2524" s="12" t="s">
        <v>28</v>
      </c>
      <c r="B2524" s="14">
        <v>19</v>
      </c>
      <c r="C2524" t="s">
        <v>63</v>
      </c>
      <c r="D2524" t="s">
        <v>52</v>
      </c>
      <c r="E2524" t="str">
        <f t="shared" si="39"/>
        <v>Average Two Hour Event Day‡19AggregateAll</v>
      </c>
      <c r="F2524">
        <v>61.437950000000001</v>
      </c>
      <c r="G2524">
        <v>56.32302</v>
      </c>
      <c r="I2524">
        <v>79.455280000000002</v>
      </c>
      <c r="J2524">
        <v>-7.1152769999999999</v>
      </c>
      <c r="K2524">
        <v>-5.933459</v>
      </c>
      <c r="L2524" s="1">
        <v>-5.114935</v>
      </c>
      <c r="M2524" s="1">
        <v>-4.296411</v>
      </c>
      <c r="N2524">
        <v>-3.1145930000000002</v>
      </c>
    </row>
    <row r="2525" spans="1:14">
      <c r="A2525" s="12" t="s">
        <v>28</v>
      </c>
      <c r="B2525" s="14">
        <v>19</v>
      </c>
      <c r="C2525" t="s">
        <v>55</v>
      </c>
      <c r="D2525" t="s">
        <v>58</v>
      </c>
      <c r="E2525" t="str">
        <f t="shared" si="39"/>
        <v>Average Two Hour Event Day‡19Average Per Device100% Cycling</v>
      </c>
      <c r="F2525">
        <v>2.0948669999999998</v>
      </c>
      <c r="G2525">
        <v>1.9232480000000001</v>
      </c>
      <c r="I2525">
        <v>79.427430000000001</v>
      </c>
      <c r="J2525">
        <v>-0.25525219999999998</v>
      </c>
      <c r="K2525">
        <v>-0.205841</v>
      </c>
      <c r="L2525" s="1">
        <v>-0.17161889999999999</v>
      </c>
      <c r="M2525" s="1">
        <v>-0.13739689999999999</v>
      </c>
      <c r="N2525">
        <v>-8.79857E-2</v>
      </c>
    </row>
    <row r="2526" spans="1:14">
      <c r="A2526" s="12" t="s">
        <v>28</v>
      </c>
      <c r="B2526" s="14">
        <v>19</v>
      </c>
      <c r="C2526" t="s">
        <v>55</v>
      </c>
      <c r="D2526" t="s">
        <v>57</v>
      </c>
      <c r="E2526" t="str">
        <f t="shared" si="39"/>
        <v>Average Two Hour Event Day‡19Average Per Device50% Cycling</v>
      </c>
      <c r="F2526">
        <v>2.4940329999999999</v>
      </c>
      <c r="G2526">
        <v>2.2832020000000002</v>
      </c>
      <c r="I2526">
        <v>79.486689999999996</v>
      </c>
      <c r="J2526">
        <v>-0.3021472</v>
      </c>
      <c r="K2526">
        <v>-0.24819649999999999</v>
      </c>
      <c r="L2526" s="1">
        <v>-0.2108305</v>
      </c>
      <c r="M2526" s="1">
        <v>-0.17346439999999999</v>
      </c>
      <c r="N2526">
        <v>-0.1195136</v>
      </c>
    </row>
    <row r="2527" spans="1:14">
      <c r="A2527" s="12" t="s">
        <v>28</v>
      </c>
      <c r="B2527" s="14">
        <v>19</v>
      </c>
      <c r="C2527" t="s">
        <v>55</v>
      </c>
      <c r="D2527" t="s">
        <v>52</v>
      </c>
      <c r="E2527" t="str">
        <f t="shared" si="39"/>
        <v>Average Two Hour Event Day‡19Average Per DeviceAll</v>
      </c>
      <c r="F2527">
        <v>2.2824749999999998</v>
      </c>
      <c r="G2527">
        <v>2.0924260000000001</v>
      </c>
      <c r="I2527">
        <v>79.455280000000002</v>
      </c>
      <c r="J2527">
        <v>-0.27729290000000001</v>
      </c>
      <c r="K2527">
        <v>-0.22574810000000001</v>
      </c>
      <c r="L2527" s="1">
        <v>-0.1900483</v>
      </c>
      <c r="M2527" s="1">
        <v>-0.1543486</v>
      </c>
      <c r="N2527">
        <v>-0.1028038</v>
      </c>
    </row>
    <row r="2528" spans="1:14">
      <c r="A2528" s="12" t="s">
        <v>28</v>
      </c>
      <c r="B2528" s="14">
        <v>19</v>
      </c>
      <c r="C2528" t="s">
        <v>54</v>
      </c>
      <c r="D2528" t="s">
        <v>58</v>
      </c>
      <c r="E2528" t="str">
        <f t="shared" si="39"/>
        <v>Average Two Hour Event Day‡19Average Per Premise100% Cycling</v>
      </c>
      <c r="F2528">
        <v>2.4796809999999998</v>
      </c>
      <c r="G2528">
        <v>2.2765369999999998</v>
      </c>
      <c r="I2528">
        <v>79.427430000000001</v>
      </c>
      <c r="J2528">
        <v>-0.28677760000000002</v>
      </c>
      <c r="K2528">
        <v>-0.2373663</v>
      </c>
      <c r="L2528" s="1">
        <v>-0.2031443</v>
      </c>
      <c r="M2528" s="1">
        <v>-0.1689223</v>
      </c>
      <c r="N2528">
        <v>-0.1195111</v>
      </c>
    </row>
    <row r="2529" spans="1:14">
      <c r="A2529" s="12" t="s">
        <v>28</v>
      </c>
      <c r="B2529" s="14">
        <v>19</v>
      </c>
      <c r="C2529" t="s">
        <v>54</v>
      </c>
      <c r="D2529" t="s">
        <v>57</v>
      </c>
      <c r="E2529" t="str">
        <f t="shared" si="39"/>
        <v>Average Two Hour Event Day‡19Average Per Premise50% Cycling</v>
      </c>
      <c r="F2529">
        <v>2.9050479999999999</v>
      </c>
      <c r="G2529">
        <v>2.6594730000000002</v>
      </c>
      <c r="I2529">
        <v>79.486689999999996</v>
      </c>
      <c r="J2529">
        <v>-0.33689200000000002</v>
      </c>
      <c r="K2529">
        <v>-0.28294130000000001</v>
      </c>
      <c r="L2529" s="1">
        <v>-0.24557519999999999</v>
      </c>
      <c r="M2529" s="1">
        <v>-0.20820910000000001</v>
      </c>
      <c r="N2529">
        <v>-0.15425839999999999</v>
      </c>
    </row>
    <row r="2530" spans="1:14">
      <c r="A2530" s="12" t="s">
        <v>28</v>
      </c>
      <c r="B2530" s="14">
        <v>19</v>
      </c>
      <c r="C2530" t="s">
        <v>54</v>
      </c>
      <c r="D2530" t="s">
        <v>52</v>
      </c>
      <c r="E2530" t="str">
        <f t="shared" si="39"/>
        <v>Average Two Hour Event Day‡19Average Per PremiseAll</v>
      </c>
      <c r="F2530">
        <v>2.6796039999999999</v>
      </c>
      <c r="G2530">
        <v>2.4565169999999998</v>
      </c>
      <c r="I2530">
        <v>79.455280000000002</v>
      </c>
      <c r="J2530">
        <v>-0.31033129999999998</v>
      </c>
      <c r="K2530">
        <v>-0.25878659999999998</v>
      </c>
      <c r="L2530" s="1">
        <v>-0.2230868</v>
      </c>
      <c r="M2530" s="1">
        <v>-0.1873871</v>
      </c>
      <c r="N2530">
        <v>-0.1358423</v>
      </c>
    </row>
    <row r="2531" spans="1:14">
      <c r="A2531" s="12" t="s">
        <v>28</v>
      </c>
      <c r="B2531" s="14">
        <v>19</v>
      </c>
      <c r="C2531" t="s">
        <v>56</v>
      </c>
      <c r="D2531" t="s">
        <v>58</v>
      </c>
      <c r="E2531" t="str">
        <f t="shared" si="39"/>
        <v>Average Two Hour Event Day‡19Average Per Ton100% Cycling</v>
      </c>
      <c r="F2531">
        <v>0.5792988</v>
      </c>
      <c r="G2531">
        <v>0.5318406</v>
      </c>
      <c r="I2531">
        <v>79.427430000000001</v>
      </c>
      <c r="J2531">
        <v>-0.1310915</v>
      </c>
      <c r="K2531">
        <v>-8.1680299999999997E-2</v>
      </c>
      <c r="L2531" s="1">
        <v>-4.7458199999999999E-2</v>
      </c>
      <c r="M2531" s="1">
        <v>-1.32362E-2</v>
      </c>
      <c r="N2531">
        <v>3.6174999999999999E-2</v>
      </c>
    </row>
    <row r="2532" spans="1:14">
      <c r="A2532" s="12" t="s">
        <v>28</v>
      </c>
      <c r="B2532" s="14">
        <v>19</v>
      </c>
      <c r="C2532" t="s">
        <v>56</v>
      </c>
      <c r="D2532" t="s">
        <v>57</v>
      </c>
      <c r="E2532" t="str">
        <f t="shared" si="39"/>
        <v>Average Two Hour Event Day‡19Average Per Ton50% Cycling</v>
      </c>
      <c r="F2532">
        <v>0.71852640000000001</v>
      </c>
      <c r="G2532">
        <v>0.65778650000000005</v>
      </c>
      <c r="I2532">
        <v>79.486689999999996</v>
      </c>
      <c r="J2532">
        <v>-0.15205669999999999</v>
      </c>
      <c r="K2532">
        <v>-9.8105999999999999E-2</v>
      </c>
      <c r="L2532" s="1">
        <v>-6.0739899999999999E-2</v>
      </c>
      <c r="M2532" s="1">
        <v>-2.33738E-2</v>
      </c>
      <c r="N2532">
        <v>3.0576900000000001E-2</v>
      </c>
    </row>
    <row r="2533" spans="1:14">
      <c r="A2533" s="12" t="s">
        <v>28</v>
      </c>
      <c r="B2533" s="14">
        <v>19</v>
      </c>
      <c r="C2533" t="s">
        <v>56</v>
      </c>
      <c r="D2533" t="s">
        <v>52</v>
      </c>
      <c r="E2533" t="str">
        <f t="shared" si="39"/>
        <v>Average Two Hour Event Day‡19Average Per TonAll</v>
      </c>
      <c r="F2533">
        <v>0.64473579999999997</v>
      </c>
      <c r="G2533">
        <v>0.59103519999999998</v>
      </c>
      <c r="I2533">
        <v>79.455280000000002</v>
      </c>
      <c r="J2533">
        <v>-0.14094509999999999</v>
      </c>
      <c r="K2533">
        <v>-8.9400300000000002E-2</v>
      </c>
      <c r="L2533" s="1">
        <v>-5.3700600000000001E-2</v>
      </c>
      <c r="M2533" s="1">
        <v>-1.80009E-2</v>
      </c>
      <c r="N2533">
        <v>3.3543900000000001E-2</v>
      </c>
    </row>
    <row r="2534" spans="1:14">
      <c r="A2534" s="12" t="s">
        <v>28</v>
      </c>
      <c r="B2534" s="14">
        <v>20</v>
      </c>
      <c r="C2534" t="s">
        <v>63</v>
      </c>
      <c r="D2534" t="s">
        <v>58</v>
      </c>
      <c r="E2534" t="str">
        <f t="shared" si="39"/>
        <v>Average Two Hour Event Day‡20Aggregate100% Cycling</v>
      </c>
      <c r="F2534">
        <v>29.964749999999999</v>
      </c>
      <c r="G2534">
        <v>25.9693</v>
      </c>
      <c r="I2534">
        <v>76.508160000000004</v>
      </c>
      <c r="J2534">
        <v>-4.9466349999999997</v>
      </c>
      <c r="K2534">
        <v>-4.3846699999999998</v>
      </c>
      <c r="L2534" s="1">
        <v>-3.9954540000000001</v>
      </c>
      <c r="M2534" s="1">
        <v>-3.6062379999999998</v>
      </c>
      <c r="N2534">
        <v>-3.0442719999999999</v>
      </c>
    </row>
    <row r="2535" spans="1:14">
      <c r="A2535" s="12" t="s">
        <v>28</v>
      </c>
      <c r="B2535" s="14">
        <v>20</v>
      </c>
      <c r="C2535" t="s">
        <v>63</v>
      </c>
      <c r="D2535" t="s">
        <v>57</v>
      </c>
      <c r="E2535" t="str">
        <f t="shared" si="39"/>
        <v>Average Two Hour Event Day‡20Aggregate50% Cycling</v>
      </c>
      <c r="F2535">
        <v>29.110019999999999</v>
      </c>
      <c r="G2535">
        <v>26.797969999999999</v>
      </c>
      <c r="I2535">
        <v>76.569239999999994</v>
      </c>
      <c r="J2535">
        <v>-3.2092260000000001</v>
      </c>
      <c r="K2535">
        <v>-2.6791680000000002</v>
      </c>
      <c r="L2535" s="1">
        <v>-2.312052</v>
      </c>
      <c r="M2535" s="1">
        <v>-1.944936</v>
      </c>
      <c r="N2535">
        <v>-1.414879</v>
      </c>
    </row>
    <row r="2536" spans="1:14">
      <c r="A2536" s="12" t="s">
        <v>28</v>
      </c>
      <c r="B2536" s="14">
        <v>20</v>
      </c>
      <c r="C2536" t="s">
        <v>63</v>
      </c>
      <c r="D2536" t="s">
        <v>52</v>
      </c>
      <c r="E2536" t="str">
        <f t="shared" si="39"/>
        <v>Average Two Hour Event Day‡20AggregateAll</v>
      </c>
      <c r="F2536">
        <v>59.102260000000001</v>
      </c>
      <c r="G2536">
        <v>52.805520000000001</v>
      </c>
      <c r="I2536">
        <v>76.536869999999993</v>
      </c>
      <c r="J2536">
        <v>-8.1457250000000005</v>
      </c>
      <c r="K2536">
        <v>-7.0533320000000002</v>
      </c>
      <c r="L2536" s="1">
        <v>-6.2967440000000003</v>
      </c>
      <c r="M2536" s="1">
        <v>-5.5401559999999996</v>
      </c>
      <c r="N2536">
        <v>-4.4477630000000001</v>
      </c>
    </row>
    <row r="2537" spans="1:14">
      <c r="A2537" s="12" t="s">
        <v>28</v>
      </c>
      <c r="B2537" s="14">
        <v>20</v>
      </c>
      <c r="C2537" t="s">
        <v>55</v>
      </c>
      <c r="D2537" t="s">
        <v>58</v>
      </c>
      <c r="E2537" t="str">
        <f t="shared" si="39"/>
        <v>Average Two Hour Event Day‡20Average Per Device100% Cycling</v>
      </c>
      <c r="F2537">
        <v>2.0664989999999999</v>
      </c>
      <c r="G2537">
        <v>1.7909550000000001</v>
      </c>
      <c r="I2537">
        <v>76.508160000000004</v>
      </c>
      <c r="J2537">
        <v>-0.35319129999999999</v>
      </c>
      <c r="K2537">
        <v>-0.30731649999999999</v>
      </c>
      <c r="L2537" s="1">
        <v>-0.27554380000000001</v>
      </c>
      <c r="M2537" s="1">
        <v>-0.24377109999999999</v>
      </c>
      <c r="N2537">
        <v>-0.1978963</v>
      </c>
    </row>
    <row r="2538" spans="1:14">
      <c r="A2538" s="12" t="s">
        <v>28</v>
      </c>
      <c r="B2538" s="14">
        <v>20</v>
      </c>
      <c r="C2538" t="s">
        <v>55</v>
      </c>
      <c r="D2538" t="s">
        <v>57</v>
      </c>
      <c r="E2538" t="str">
        <f t="shared" si="39"/>
        <v>Average Two Hour Event Day‡20Average Per Device50% Cycling</v>
      </c>
      <c r="F2538">
        <v>2.3404609999999999</v>
      </c>
      <c r="G2538">
        <v>2.1545709999999998</v>
      </c>
      <c r="I2538">
        <v>76.569239999999994</v>
      </c>
      <c r="J2538">
        <v>-0.26991100000000001</v>
      </c>
      <c r="K2538">
        <v>-0.22027079999999999</v>
      </c>
      <c r="L2538" s="1">
        <v>-0.18589020000000001</v>
      </c>
      <c r="M2538" s="1">
        <v>-0.15150959999999999</v>
      </c>
      <c r="N2538">
        <v>-0.1018694</v>
      </c>
    </row>
    <row r="2539" spans="1:14">
      <c r="A2539" s="12" t="s">
        <v>28</v>
      </c>
      <c r="B2539" s="14">
        <v>20</v>
      </c>
      <c r="C2539" t="s">
        <v>55</v>
      </c>
      <c r="D2539" t="s">
        <v>52</v>
      </c>
      <c r="E2539" t="str">
        <f t="shared" si="39"/>
        <v>Average Two Hour Event Day‡20Average Per DeviceAll</v>
      </c>
      <c r="F2539">
        <v>2.1952609999999999</v>
      </c>
      <c r="G2539">
        <v>1.9618549999999999</v>
      </c>
      <c r="I2539">
        <v>76.536869999999993</v>
      </c>
      <c r="J2539">
        <v>-0.31404949999999998</v>
      </c>
      <c r="K2539">
        <v>-0.26640510000000001</v>
      </c>
      <c r="L2539" s="1">
        <v>-0.23340659999999999</v>
      </c>
      <c r="M2539" s="1">
        <v>-0.20040820000000001</v>
      </c>
      <c r="N2539">
        <v>-0.1527637</v>
      </c>
    </row>
    <row r="2540" spans="1:14">
      <c r="A2540" s="12" t="s">
        <v>28</v>
      </c>
      <c r="B2540" s="14">
        <v>20</v>
      </c>
      <c r="C2540" t="s">
        <v>54</v>
      </c>
      <c r="D2540" t="s">
        <v>58</v>
      </c>
      <c r="E2540" t="str">
        <f t="shared" si="39"/>
        <v>Average Two Hour Event Day‡20Average Per Premise100% Cycling</v>
      </c>
      <c r="F2540">
        <v>2.4461020000000002</v>
      </c>
      <c r="G2540">
        <v>2.1199430000000001</v>
      </c>
      <c r="I2540">
        <v>76.508160000000004</v>
      </c>
      <c r="J2540">
        <v>-0.40380700000000003</v>
      </c>
      <c r="K2540">
        <v>-0.35793219999999998</v>
      </c>
      <c r="L2540" s="1">
        <v>-0.32615949999999999</v>
      </c>
      <c r="M2540" s="1">
        <v>-0.2943867</v>
      </c>
      <c r="N2540">
        <v>-0.24851200000000001</v>
      </c>
    </row>
    <row r="2541" spans="1:14">
      <c r="A2541" s="12" t="s">
        <v>28</v>
      </c>
      <c r="B2541" s="14">
        <v>20</v>
      </c>
      <c r="C2541" t="s">
        <v>54</v>
      </c>
      <c r="D2541" t="s">
        <v>57</v>
      </c>
      <c r="E2541" t="str">
        <f t="shared" si="39"/>
        <v>Average Two Hour Event Day‡20Average Per Premise50% Cycling</v>
      </c>
      <c r="F2541">
        <v>2.7261679999999999</v>
      </c>
      <c r="G2541">
        <v>2.5096430000000001</v>
      </c>
      <c r="I2541">
        <v>76.569239999999994</v>
      </c>
      <c r="J2541">
        <v>-0.30054560000000002</v>
      </c>
      <c r="K2541">
        <v>-0.2509055</v>
      </c>
      <c r="L2541" s="1">
        <v>-0.21652479999999999</v>
      </c>
      <c r="M2541" s="1">
        <v>-0.18214420000000001</v>
      </c>
      <c r="N2541">
        <v>-0.13250410000000001</v>
      </c>
    </row>
    <row r="2542" spans="1:14">
      <c r="A2542" s="12" t="s">
        <v>28</v>
      </c>
      <c r="B2542" s="14">
        <v>20</v>
      </c>
      <c r="C2542" t="s">
        <v>54</v>
      </c>
      <c r="D2542" t="s">
        <v>52</v>
      </c>
      <c r="E2542" t="str">
        <f t="shared" si="39"/>
        <v>Average Two Hour Event Day‡20Average Per PremiseAll</v>
      </c>
      <c r="F2542">
        <v>2.5777329999999998</v>
      </c>
      <c r="G2542">
        <v>2.303102</v>
      </c>
      <c r="I2542">
        <v>76.536869999999993</v>
      </c>
      <c r="J2542">
        <v>-0.35527409999999998</v>
      </c>
      <c r="K2542">
        <v>-0.3076296</v>
      </c>
      <c r="L2542" s="1">
        <v>-0.27463120000000002</v>
      </c>
      <c r="M2542" s="1">
        <v>-0.24163280000000001</v>
      </c>
      <c r="N2542">
        <v>-0.1939883</v>
      </c>
    </row>
    <row r="2543" spans="1:14">
      <c r="A2543" s="12" t="s">
        <v>28</v>
      </c>
      <c r="B2543" s="14">
        <v>20</v>
      </c>
      <c r="C2543" t="s">
        <v>56</v>
      </c>
      <c r="D2543" t="s">
        <v>58</v>
      </c>
      <c r="E2543" t="str">
        <f t="shared" si="39"/>
        <v>Average Two Hour Event Day‡20Average Per Ton100% Cycling</v>
      </c>
      <c r="F2543">
        <v>0.57145420000000002</v>
      </c>
      <c r="G2543">
        <v>0.49525730000000001</v>
      </c>
      <c r="I2543">
        <v>76.508160000000004</v>
      </c>
      <c r="J2543">
        <v>-0.15384429999999999</v>
      </c>
      <c r="K2543">
        <v>-0.1079695</v>
      </c>
      <c r="L2543" s="1">
        <v>-7.6196799999999995E-2</v>
      </c>
      <c r="M2543" s="1">
        <v>-4.4424100000000001E-2</v>
      </c>
      <c r="N2543">
        <v>1.4507000000000001E-3</v>
      </c>
    </row>
    <row r="2544" spans="1:14">
      <c r="A2544" s="12" t="s">
        <v>28</v>
      </c>
      <c r="B2544" s="14">
        <v>20</v>
      </c>
      <c r="C2544" t="s">
        <v>56</v>
      </c>
      <c r="D2544" t="s">
        <v>57</v>
      </c>
      <c r="E2544" t="str">
        <f t="shared" si="39"/>
        <v>Average Two Hour Event Day‡20Average Per Ton50% Cycling</v>
      </c>
      <c r="F2544">
        <v>0.67428270000000001</v>
      </c>
      <c r="G2544">
        <v>0.62072799999999995</v>
      </c>
      <c r="I2544">
        <v>76.569239999999994</v>
      </c>
      <c r="J2544">
        <v>-0.13757539999999999</v>
      </c>
      <c r="K2544">
        <v>-8.7935299999999994E-2</v>
      </c>
      <c r="L2544" s="1">
        <v>-5.3554699999999997E-2</v>
      </c>
      <c r="M2544" s="1">
        <v>-1.9174E-2</v>
      </c>
      <c r="N2544">
        <v>3.0466099999999999E-2</v>
      </c>
    </row>
    <row r="2545" spans="1:14">
      <c r="A2545" s="12" t="s">
        <v>28</v>
      </c>
      <c r="B2545" s="14">
        <v>20</v>
      </c>
      <c r="C2545" t="s">
        <v>56</v>
      </c>
      <c r="D2545" t="s">
        <v>52</v>
      </c>
      <c r="E2545" t="str">
        <f t="shared" si="39"/>
        <v>Average Two Hour Event Day‡20Average Per TonAll</v>
      </c>
      <c r="F2545">
        <v>0.61978359999999999</v>
      </c>
      <c r="G2545">
        <v>0.55422859999999996</v>
      </c>
      <c r="I2545">
        <v>76.536869999999993</v>
      </c>
      <c r="J2545">
        <v>-0.14619789999999999</v>
      </c>
      <c r="K2545">
        <v>-9.8553399999999999E-2</v>
      </c>
      <c r="L2545" s="1">
        <v>-6.5555000000000002E-2</v>
      </c>
      <c r="M2545" s="1">
        <v>-3.2556599999999998E-2</v>
      </c>
      <c r="N2545">
        <v>1.50879E-2</v>
      </c>
    </row>
    <row r="2546" spans="1:14">
      <c r="A2546" s="12" t="s">
        <v>28</v>
      </c>
      <c r="B2546" s="14">
        <v>21</v>
      </c>
      <c r="C2546" t="s">
        <v>63</v>
      </c>
      <c r="D2546" t="s">
        <v>58</v>
      </c>
      <c r="E2546" t="str">
        <f t="shared" si="39"/>
        <v>Average Two Hour Event Day‡21Aggregate100% Cycling</v>
      </c>
      <c r="F2546">
        <v>28.168579999999999</v>
      </c>
      <c r="G2546">
        <v>24.807189999999999</v>
      </c>
      <c r="I2546">
        <v>74.395300000000006</v>
      </c>
      <c r="J2546">
        <v>-4.2427640000000002</v>
      </c>
      <c r="K2546">
        <v>-3.7220360000000001</v>
      </c>
      <c r="L2546" s="1">
        <v>-3.3613819999999999</v>
      </c>
      <c r="M2546" s="1">
        <v>-3.0007280000000001</v>
      </c>
      <c r="N2546">
        <v>-2.4800010000000001</v>
      </c>
    </row>
    <row r="2547" spans="1:14">
      <c r="A2547" s="12" t="s">
        <v>28</v>
      </c>
      <c r="B2547" s="14">
        <v>21</v>
      </c>
      <c r="C2547" t="s">
        <v>63</v>
      </c>
      <c r="D2547" t="s">
        <v>57</v>
      </c>
      <c r="E2547" t="str">
        <f t="shared" si="39"/>
        <v>Average Two Hour Event Day‡21Aggregate50% Cycling</v>
      </c>
      <c r="F2547">
        <v>26.753540000000001</v>
      </c>
      <c r="G2547">
        <v>24.931380000000001</v>
      </c>
      <c r="I2547">
        <v>74.50291</v>
      </c>
      <c r="J2547">
        <v>-2.646636</v>
      </c>
      <c r="K2547">
        <v>-2.159529</v>
      </c>
      <c r="L2547" s="1">
        <v>-1.82216</v>
      </c>
      <c r="M2547" s="1">
        <v>-1.484791</v>
      </c>
      <c r="N2547">
        <v>-0.99768449999999997</v>
      </c>
    </row>
    <row r="2548" spans="1:14">
      <c r="A2548" s="12" t="s">
        <v>28</v>
      </c>
      <c r="B2548" s="14">
        <v>21</v>
      </c>
      <c r="C2548" t="s">
        <v>63</v>
      </c>
      <c r="D2548" t="s">
        <v>52</v>
      </c>
      <c r="E2548" t="str">
        <f t="shared" si="39"/>
        <v>Average Two Hour Event Day‡21AggregateAll</v>
      </c>
      <c r="F2548">
        <v>54.942340000000002</v>
      </c>
      <c r="G2548">
        <v>49.768979999999999</v>
      </c>
      <c r="I2548">
        <v>74.445869999999999</v>
      </c>
      <c r="J2548">
        <v>-6.8797319999999997</v>
      </c>
      <c r="K2548">
        <v>-5.8715919999999997</v>
      </c>
      <c r="L2548" s="1">
        <v>-5.1733580000000003</v>
      </c>
      <c r="M2548" s="1">
        <v>-4.4751240000000001</v>
      </c>
      <c r="N2548">
        <v>-3.4669850000000002</v>
      </c>
    </row>
    <row r="2549" spans="1:14">
      <c r="A2549" s="12" t="s">
        <v>28</v>
      </c>
      <c r="B2549" s="14">
        <v>21</v>
      </c>
      <c r="C2549" t="s">
        <v>55</v>
      </c>
      <c r="D2549" t="s">
        <v>58</v>
      </c>
      <c r="E2549" t="str">
        <f t="shared" si="39"/>
        <v>Average Two Hour Event Day‡21Average Per Device100% Cycling</v>
      </c>
      <c r="F2549">
        <v>1.9426270000000001</v>
      </c>
      <c r="G2549">
        <v>1.7108110000000001</v>
      </c>
      <c r="I2549">
        <v>74.395300000000006</v>
      </c>
      <c r="J2549">
        <v>-0.30376500000000001</v>
      </c>
      <c r="K2549">
        <v>-0.26125660000000001</v>
      </c>
      <c r="L2549" s="1">
        <v>-0.23181550000000001</v>
      </c>
      <c r="M2549" s="1">
        <v>-0.20237430000000001</v>
      </c>
      <c r="N2549">
        <v>-0.15986590000000001</v>
      </c>
    </row>
    <row r="2550" spans="1:14">
      <c r="A2550" s="12" t="s">
        <v>28</v>
      </c>
      <c r="B2550" s="14">
        <v>21</v>
      </c>
      <c r="C2550" t="s">
        <v>55</v>
      </c>
      <c r="D2550" t="s">
        <v>57</v>
      </c>
      <c r="E2550" t="str">
        <f t="shared" si="39"/>
        <v>Average Two Hour Event Day‡21Average Per Device50% Cycling</v>
      </c>
      <c r="F2550">
        <v>2.1509990000000001</v>
      </c>
      <c r="G2550">
        <v>2.0044960000000001</v>
      </c>
      <c r="I2550">
        <v>74.50291</v>
      </c>
      <c r="J2550">
        <v>-0.22371530000000001</v>
      </c>
      <c r="K2550">
        <v>-0.17809749999999999</v>
      </c>
      <c r="L2550" s="1">
        <v>-0.14650270000000001</v>
      </c>
      <c r="M2550" s="1">
        <v>-0.114908</v>
      </c>
      <c r="N2550">
        <v>-6.9290199999999996E-2</v>
      </c>
    </row>
    <row r="2551" spans="1:14">
      <c r="A2551" s="12" t="s">
        <v>28</v>
      </c>
      <c r="B2551" s="14">
        <v>21</v>
      </c>
      <c r="C2551" t="s">
        <v>55</v>
      </c>
      <c r="D2551" t="s">
        <v>52</v>
      </c>
      <c r="E2551" t="str">
        <f t="shared" si="39"/>
        <v>Average Two Hour Event Day‡21Average Per DeviceAll</v>
      </c>
      <c r="F2551">
        <v>2.040562</v>
      </c>
      <c r="G2551">
        <v>1.848843</v>
      </c>
      <c r="I2551">
        <v>74.445869999999999</v>
      </c>
      <c r="J2551">
        <v>-0.26614159999999998</v>
      </c>
      <c r="K2551">
        <v>-0.2221718</v>
      </c>
      <c r="L2551" s="1">
        <v>-0.19171849999999999</v>
      </c>
      <c r="M2551" s="1">
        <v>-0.16126509999999999</v>
      </c>
      <c r="N2551">
        <v>-0.11729530000000001</v>
      </c>
    </row>
    <row r="2552" spans="1:14">
      <c r="A2552" s="12" t="s">
        <v>28</v>
      </c>
      <c r="B2552" s="14">
        <v>21</v>
      </c>
      <c r="C2552" t="s">
        <v>54</v>
      </c>
      <c r="D2552" t="s">
        <v>58</v>
      </c>
      <c r="E2552" t="str">
        <f t="shared" si="39"/>
        <v>Average Two Hour Event Day‡21Average Per Premise100% Cycling</v>
      </c>
      <c r="F2552">
        <v>2.2994759999999999</v>
      </c>
      <c r="G2552">
        <v>2.025077</v>
      </c>
      <c r="I2552">
        <v>74.395300000000006</v>
      </c>
      <c r="J2552">
        <v>-0.34634809999999999</v>
      </c>
      <c r="K2552">
        <v>-0.30383969999999999</v>
      </c>
      <c r="L2552" s="1">
        <v>-0.27439859999999999</v>
      </c>
      <c r="M2552" s="1">
        <v>-0.24495739999999999</v>
      </c>
      <c r="N2552">
        <v>-0.20244909999999999</v>
      </c>
    </row>
    <row r="2553" spans="1:14">
      <c r="A2553" s="12" t="s">
        <v>28</v>
      </c>
      <c r="B2553" s="14">
        <v>21</v>
      </c>
      <c r="C2553" t="s">
        <v>54</v>
      </c>
      <c r="D2553" t="s">
        <v>57</v>
      </c>
      <c r="E2553" t="str">
        <f t="shared" si="39"/>
        <v>Average Two Hour Event Day‡21Average Per Premise50% Cycling</v>
      </c>
      <c r="F2553">
        <v>2.5054820000000002</v>
      </c>
      <c r="G2553">
        <v>2.3348360000000001</v>
      </c>
      <c r="I2553">
        <v>74.50291</v>
      </c>
      <c r="J2553">
        <v>-0.24785869999999999</v>
      </c>
      <c r="K2553">
        <v>-0.2022409</v>
      </c>
      <c r="L2553" s="1">
        <v>-0.1706462</v>
      </c>
      <c r="M2553" s="1">
        <v>-0.13905149999999999</v>
      </c>
      <c r="N2553">
        <v>-9.3433600000000006E-2</v>
      </c>
    </row>
    <row r="2554" spans="1:14">
      <c r="A2554" s="12" t="s">
        <v>28</v>
      </c>
      <c r="B2554" s="14">
        <v>21</v>
      </c>
      <c r="C2554" t="s">
        <v>54</v>
      </c>
      <c r="D2554" t="s">
        <v>52</v>
      </c>
      <c r="E2554" t="str">
        <f t="shared" si="39"/>
        <v>Average Two Hour Event Day‡21Average Per PremiseAll</v>
      </c>
      <c r="F2554">
        <v>2.396299</v>
      </c>
      <c r="G2554">
        <v>2.1706639999999999</v>
      </c>
      <c r="I2554">
        <v>74.445869999999999</v>
      </c>
      <c r="J2554">
        <v>-0.30005809999999999</v>
      </c>
      <c r="K2554">
        <v>-0.25608829999999999</v>
      </c>
      <c r="L2554" s="1">
        <v>-0.2256349</v>
      </c>
      <c r="M2554" s="1">
        <v>-0.19518160000000001</v>
      </c>
      <c r="N2554">
        <v>-0.15121180000000001</v>
      </c>
    </row>
    <row r="2555" spans="1:14">
      <c r="A2555" s="12" t="s">
        <v>28</v>
      </c>
      <c r="B2555" s="14">
        <v>21</v>
      </c>
      <c r="C2555" t="s">
        <v>56</v>
      </c>
      <c r="D2555" t="s">
        <v>58</v>
      </c>
      <c r="E2555" t="str">
        <f t="shared" si="39"/>
        <v>Average Two Hour Event Day‡21Average Per Ton100% Cycling</v>
      </c>
      <c r="F2555">
        <v>0.53719950000000005</v>
      </c>
      <c r="G2555">
        <v>0.47309499999999999</v>
      </c>
      <c r="I2555">
        <v>74.395300000000006</v>
      </c>
      <c r="J2555">
        <v>-0.13605400000000001</v>
      </c>
      <c r="K2555">
        <v>-9.3545699999999996E-2</v>
      </c>
      <c r="L2555" s="1">
        <v>-6.4104499999999995E-2</v>
      </c>
      <c r="M2555" s="1">
        <v>-3.4663399999999997E-2</v>
      </c>
      <c r="N2555">
        <v>7.8449999999999995E-3</v>
      </c>
    </row>
    <row r="2556" spans="1:14">
      <c r="A2556" s="12" t="s">
        <v>28</v>
      </c>
      <c r="B2556" s="14">
        <v>21</v>
      </c>
      <c r="C2556" t="s">
        <v>56</v>
      </c>
      <c r="D2556" t="s">
        <v>57</v>
      </c>
      <c r="E2556" t="str">
        <f t="shared" si="39"/>
        <v>Average Two Hour Event Day‡21Average Per Ton50% Cycling</v>
      </c>
      <c r="F2556">
        <v>0.61969890000000005</v>
      </c>
      <c r="G2556">
        <v>0.5774918</v>
      </c>
      <c r="I2556">
        <v>74.50291</v>
      </c>
      <c r="J2556">
        <v>-0.1194197</v>
      </c>
      <c r="K2556">
        <v>-7.3801900000000004E-2</v>
      </c>
      <c r="L2556" s="1">
        <v>-4.2207099999999997E-2</v>
      </c>
      <c r="M2556" s="1">
        <v>-1.0612399999999999E-2</v>
      </c>
      <c r="N2556">
        <v>3.5005399999999999E-2</v>
      </c>
    </row>
    <row r="2557" spans="1:14">
      <c r="A2557" s="12" t="s">
        <v>28</v>
      </c>
      <c r="B2557" s="14">
        <v>21</v>
      </c>
      <c r="C2557" t="s">
        <v>56</v>
      </c>
      <c r="D2557" t="s">
        <v>52</v>
      </c>
      <c r="E2557" t="str">
        <f t="shared" si="39"/>
        <v>Average Two Hour Event Day‡21Average Per TonAll</v>
      </c>
      <c r="F2557">
        <v>0.57597430000000005</v>
      </c>
      <c r="G2557">
        <v>0.52216149999999995</v>
      </c>
      <c r="I2557">
        <v>74.445869999999999</v>
      </c>
      <c r="J2557">
        <v>-0.12823590000000001</v>
      </c>
      <c r="K2557">
        <v>-8.4266099999999997E-2</v>
      </c>
      <c r="L2557" s="1">
        <v>-5.3812699999999998E-2</v>
      </c>
      <c r="M2557" s="1">
        <v>-2.3359399999999999E-2</v>
      </c>
      <c r="N2557">
        <v>2.0610400000000001E-2</v>
      </c>
    </row>
    <row r="2558" spans="1:14">
      <c r="A2558" s="12" t="s">
        <v>28</v>
      </c>
      <c r="B2558" s="14">
        <v>22</v>
      </c>
      <c r="C2558" t="s">
        <v>63</v>
      </c>
      <c r="D2558" t="s">
        <v>58</v>
      </c>
      <c r="E2558" t="str">
        <f t="shared" si="39"/>
        <v>Average Two Hour Event Day‡22Aggregate100% Cycling</v>
      </c>
      <c r="F2558">
        <v>24.23847</v>
      </c>
      <c r="G2558">
        <v>22.208020000000001</v>
      </c>
      <c r="I2558">
        <v>73.425719999999998</v>
      </c>
      <c r="J2558">
        <v>-2.813145</v>
      </c>
      <c r="K2558">
        <v>-2.3507199999999999</v>
      </c>
      <c r="L2558" s="1">
        <v>-2.0304449999999998</v>
      </c>
      <c r="M2558" s="1">
        <v>-1.7101710000000001</v>
      </c>
      <c r="N2558">
        <v>-1.247746</v>
      </c>
    </row>
    <row r="2559" spans="1:14">
      <c r="A2559" s="12" t="s">
        <v>28</v>
      </c>
      <c r="B2559" s="14">
        <v>22</v>
      </c>
      <c r="C2559" t="s">
        <v>63</v>
      </c>
      <c r="D2559" t="s">
        <v>57</v>
      </c>
      <c r="E2559" t="str">
        <f t="shared" si="39"/>
        <v>Average Two Hour Event Day‡22Aggregate50% Cycling</v>
      </c>
      <c r="F2559">
        <v>23.067119999999999</v>
      </c>
      <c r="G2559">
        <v>21.78633</v>
      </c>
      <c r="I2559">
        <v>73.605620000000002</v>
      </c>
      <c r="J2559">
        <v>-2.0263110000000002</v>
      </c>
      <c r="K2559">
        <v>-1.585852</v>
      </c>
      <c r="L2559" s="1">
        <v>-1.280791</v>
      </c>
      <c r="M2559" s="1">
        <v>-0.97573049999999995</v>
      </c>
      <c r="N2559">
        <v>-0.53527150000000001</v>
      </c>
    </row>
    <row r="2560" spans="1:14">
      <c r="A2560" s="12" t="s">
        <v>28</v>
      </c>
      <c r="B2560" s="14">
        <v>22</v>
      </c>
      <c r="C2560" t="s">
        <v>63</v>
      </c>
      <c r="D2560" t="s">
        <v>52</v>
      </c>
      <c r="E2560" t="str">
        <f t="shared" si="39"/>
        <v>Average Two Hour Event Day‡22AggregateAll</v>
      </c>
      <c r="F2560">
        <v>47.323410000000003</v>
      </c>
      <c r="G2560">
        <v>44.016669999999998</v>
      </c>
      <c r="I2560">
        <v>73.510270000000006</v>
      </c>
      <c r="J2560">
        <v>-4.8355410000000001</v>
      </c>
      <c r="K2560">
        <v>-3.9323130000000002</v>
      </c>
      <c r="L2560" s="1">
        <v>-3.30674</v>
      </c>
      <c r="M2560" s="1">
        <v>-2.6811669999999999</v>
      </c>
      <c r="N2560">
        <v>-1.7779389999999999</v>
      </c>
    </row>
    <row r="2561" spans="1:14">
      <c r="A2561" s="12" t="s">
        <v>28</v>
      </c>
      <c r="B2561" s="14">
        <v>22</v>
      </c>
      <c r="C2561" t="s">
        <v>55</v>
      </c>
      <c r="D2561" t="s">
        <v>58</v>
      </c>
      <c r="E2561" t="str">
        <f t="shared" si="39"/>
        <v>Average Two Hour Event Day‡22Average Per Device100% Cycling</v>
      </c>
      <c r="F2561">
        <v>1.671589</v>
      </c>
      <c r="G2561">
        <v>1.531561</v>
      </c>
      <c r="I2561">
        <v>73.425719999999998</v>
      </c>
      <c r="J2561">
        <v>-0.2039221</v>
      </c>
      <c r="K2561">
        <v>-0.16617309999999999</v>
      </c>
      <c r="L2561" s="1">
        <v>-0.14002819999999999</v>
      </c>
      <c r="M2561" s="1">
        <v>-0.1138834</v>
      </c>
      <c r="N2561">
        <v>-7.6134400000000005E-2</v>
      </c>
    </row>
    <row r="2562" spans="1:14">
      <c r="A2562" s="12" t="s">
        <v>28</v>
      </c>
      <c r="B2562" s="14">
        <v>22</v>
      </c>
      <c r="C2562" t="s">
        <v>55</v>
      </c>
      <c r="D2562" t="s">
        <v>57</v>
      </c>
      <c r="E2562" t="str">
        <f t="shared" si="39"/>
        <v>Average Two Hour Event Day‡22Average Per Device50% Cycling</v>
      </c>
      <c r="F2562">
        <v>1.854609</v>
      </c>
      <c r="G2562">
        <v>1.751633</v>
      </c>
      <c r="I2562">
        <v>73.605620000000002</v>
      </c>
      <c r="J2562">
        <v>-0.17279459999999999</v>
      </c>
      <c r="K2562">
        <v>-0.13154540000000001</v>
      </c>
      <c r="L2562" s="1">
        <v>-0.10297630000000001</v>
      </c>
      <c r="M2562" s="1">
        <v>-7.4407200000000007E-2</v>
      </c>
      <c r="N2562">
        <v>-3.3158E-2</v>
      </c>
    </row>
    <row r="2563" spans="1:14">
      <c r="A2563" s="12" t="s">
        <v>28</v>
      </c>
      <c r="B2563" s="14">
        <v>22</v>
      </c>
      <c r="C2563" t="s">
        <v>55</v>
      </c>
      <c r="D2563" t="s">
        <v>52</v>
      </c>
      <c r="E2563" t="str">
        <f t="shared" ref="E2563:E2593" si="40">CONCATENATE(A2563,B2563,C2563,D2563)</f>
        <v>Average Two Hour Event Day‡22Average Per DeviceAll</v>
      </c>
      <c r="F2563">
        <v>1.757609</v>
      </c>
      <c r="G2563">
        <v>1.634995</v>
      </c>
      <c r="I2563">
        <v>73.510270000000006</v>
      </c>
      <c r="J2563">
        <v>-0.18929219999999999</v>
      </c>
      <c r="K2563">
        <v>-0.14989810000000001</v>
      </c>
      <c r="L2563" s="1">
        <v>-0.1226138</v>
      </c>
      <c r="M2563" s="1">
        <v>-9.53296E-2</v>
      </c>
      <c r="N2563">
        <v>-5.5935499999999999E-2</v>
      </c>
    </row>
    <row r="2564" spans="1:14">
      <c r="A2564" s="12" t="s">
        <v>28</v>
      </c>
      <c r="B2564" s="14">
        <v>22</v>
      </c>
      <c r="C2564" t="s">
        <v>54</v>
      </c>
      <c r="D2564" t="s">
        <v>58</v>
      </c>
      <c r="E2564" t="str">
        <f t="shared" si="40"/>
        <v>Average Two Hour Event Day‡22Average Per Premise100% Cycling</v>
      </c>
      <c r="F2564">
        <v>1.97865</v>
      </c>
      <c r="G2564">
        <v>1.8129</v>
      </c>
      <c r="I2564">
        <v>73.425719999999998</v>
      </c>
      <c r="J2564">
        <v>-0.2296445</v>
      </c>
      <c r="K2564">
        <v>-0.1918955</v>
      </c>
      <c r="L2564" s="1">
        <v>-0.1657506</v>
      </c>
      <c r="M2564" s="1">
        <v>-0.1396058</v>
      </c>
      <c r="N2564">
        <v>-0.1018568</v>
      </c>
    </row>
    <row r="2565" spans="1:14">
      <c r="A2565" s="12" t="s">
        <v>28</v>
      </c>
      <c r="B2565" s="14">
        <v>22</v>
      </c>
      <c r="C2565" t="s">
        <v>54</v>
      </c>
      <c r="D2565" t="s">
        <v>57</v>
      </c>
      <c r="E2565" t="str">
        <f t="shared" si="40"/>
        <v>Average Two Hour Event Day‡22Average Per Premise50% Cycling</v>
      </c>
      <c r="F2565">
        <v>2.1602480000000002</v>
      </c>
      <c r="G2565">
        <v>2.0403009999999999</v>
      </c>
      <c r="I2565">
        <v>73.605620000000002</v>
      </c>
      <c r="J2565">
        <v>-0.18976499999999999</v>
      </c>
      <c r="K2565">
        <v>-0.1485158</v>
      </c>
      <c r="L2565" s="1">
        <v>-0.1199467</v>
      </c>
      <c r="M2565" s="1">
        <v>-9.1377600000000003E-2</v>
      </c>
      <c r="N2565">
        <v>-5.0128399999999997E-2</v>
      </c>
    </row>
    <row r="2566" spans="1:14">
      <c r="A2566" s="12" t="s">
        <v>28</v>
      </c>
      <c r="B2566" s="14">
        <v>22</v>
      </c>
      <c r="C2566" t="s">
        <v>54</v>
      </c>
      <c r="D2566" t="s">
        <v>52</v>
      </c>
      <c r="E2566" t="str">
        <f t="shared" si="40"/>
        <v>Average Two Hour Event Day‡22Average Per PremiseAll</v>
      </c>
      <c r="F2566">
        <v>2.0640010000000002</v>
      </c>
      <c r="G2566">
        <v>1.919778</v>
      </c>
      <c r="I2566">
        <v>73.510270000000006</v>
      </c>
      <c r="J2566">
        <v>-0.21090110000000001</v>
      </c>
      <c r="K2566">
        <v>-0.17150699999999999</v>
      </c>
      <c r="L2566" s="1">
        <v>-0.14422280000000001</v>
      </c>
      <c r="M2566" s="1">
        <v>-0.1169386</v>
      </c>
      <c r="N2566">
        <v>-7.7544500000000002E-2</v>
      </c>
    </row>
    <row r="2567" spans="1:14">
      <c r="A2567" s="12" t="s">
        <v>28</v>
      </c>
      <c r="B2567" s="14">
        <v>22</v>
      </c>
      <c r="C2567" t="s">
        <v>56</v>
      </c>
      <c r="D2567" t="s">
        <v>58</v>
      </c>
      <c r="E2567" t="str">
        <f t="shared" si="40"/>
        <v>Average Two Hour Event Day‡22Average Per Ton100% Cycling</v>
      </c>
      <c r="F2567">
        <v>0.46224880000000002</v>
      </c>
      <c r="G2567">
        <v>0.42352640000000003</v>
      </c>
      <c r="I2567">
        <v>73.425719999999998</v>
      </c>
      <c r="J2567">
        <v>-0.1026162</v>
      </c>
      <c r="K2567">
        <v>-6.48672E-2</v>
      </c>
      <c r="L2567" s="1">
        <v>-3.8722399999999997E-2</v>
      </c>
      <c r="M2567" s="1">
        <v>-1.25775E-2</v>
      </c>
      <c r="N2567">
        <v>2.5171499999999999E-2</v>
      </c>
    </row>
    <row r="2568" spans="1:14">
      <c r="A2568" s="12" t="s">
        <v>28</v>
      </c>
      <c r="B2568" s="14">
        <v>22</v>
      </c>
      <c r="C2568" t="s">
        <v>56</v>
      </c>
      <c r="D2568" t="s">
        <v>57</v>
      </c>
      <c r="E2568" t="str">
        <f t="shared" si="40"/>
        <v>Average Two Hour Event Day‡22Average Per Ton50% Cycling</v>
      </c>
      <c r="F2568">
        <v>0.53430960000000005</v>
      </c>
      <c r="G2568">
        <v>0.50464229999999999</v>
      </c>
      <c r="I2568">
        <v>73.605620000000002</v>
      </c>
      <c r="J2568">
        <v>-9.9485500000000004E-2</v>
      </c>
      <c r="K2568">
        <v>-5.8236299999999998E-2</v>
      </c>
      <c r="L2568" s="1">
        <v>-2.9667300000000001E-2</v>
      </c>
      <c r="M2568" s="1">
        <v>-1.0981999999999999E-3</v>
      </c>
      <c r="N2568">
        <v>4.0150999999999999E-2</v>
      </c>
    </row>
    <row r="2569" spans="1:14">
      <c r="A2569" s="12" t="s">
        <v>28</v>
      </c>
      <c r="B2569" s="14">
        <v>22</v>
      </c>
      <c r="C2569" t="s">
        <v>56</v>
      </c>
      <c r="D2569" t="s">
        <v>52</v>
      </c>
      <c r="E2569" t="str">
        <f t="shared" si="40"/>
        <v>Average Two Hour Event Day‡22Average Per TonAll</v>
      </c>
      <c r="F2569">
        <v>0.49611739999999999</v>
      </c>
      <c r="G2569">
        <v>0.46165089999999998</v>
      </c>
      <c r="I2569">
        <v>73.510270000000006</v>
      </c>
      <c r="J2569">
        <v>-0.10114480000000001</v>
      </c>
      <c r="K2569">
        <v>-6.1750699999999999E-2</v>
      </c>
      <c r="L2569" s="1">
        <v>-3.4466499999999997E-2</v>
      </c>
      <c r="M2569" s="1">
        <v>-7.1821999999999997E-3</v>
      </c>
      <c r="N2569">
        <v>3.2211900000000002E-2</v>
      </c>
    </row>
    <row r="2570" spans="1:14">
      <c r="A2570" s="12" t="s">
        <v>28</v>
      </c>
      <c r="B2570" s="14">
        <v>23</v>
      </c>
      <c r="C2570" t="s">
        <v>63</v>
      </c>
      <c r="D2570" t="s">
        <v>58</v>
      </c>
      <c r="E2570" t="str">
        <f t="shared" si="40"/>
        <v>Average Two Hour Event Day‡23Aggregate100% Cycling</v>
      </c>
      <c r="F2570">
        <v>19.909420000000001</v>
      </c>
      <c r="G2570">
        <v>18.684059999999999</v>
      </c>
      <c r="I2570">
        <v>72.442729999999997</v>
      </c>
      <c r="J2570">
        <v>-1.9137660000000001</v>
      </c>
      <c r="K2570">
        <v>-1.507053</v>
      </c>
      <c r="L2570" s="1">
        <v>-1.225365</v>
      </c>
      <c r="M2570" s="1">
        <v>-0.94367760000000001</v>
      </c>
      <c r="N2570">
        <v>-0.53696529999999998</v>
      </c>
    </row>
    <row r="2571" spans="1:14">
      <c r="A2571" s="12" t="s">
        <v>28</v>
      </c>
      <c r="B2571" s="14">
        <v>23</v>
      </c>
      <c r="C2571" t="s">
        <v>63</v>
      </c>
      <c r="D2571" t="s">
        <v>57</v>
      </c>
      <c r="E2571" t="str">
        <f t="shared" si="40"/>
        <v>Average Two Hour Event Day‡23Aggregate50% Cycling</v>
      </c>
      <c r="F2571">
        <v>18.859559999999998</v>
      </c>
      <c r="G2571">
        <v>17.902270000000001</v>
      </c>
      <c r="I2571">
        <v>72.538619999999995</v>
      </c>
      <c r="J2571">
        <v>-1.613367</v>
      </c>
      <c r="K2571">
        <v>-1.225752</v>
      </c>
      <c r="L2571" s="1">
        <v>-0.95729070000000005</v>
      </c>
      <c r="M2571" s="1">
        <v>-0.68882960000000004</v>
      </c>
      <c r="N2571">
        <v>-0.3012145</v>
      </c>
    </row>
    <row r="2572" spans="1:14">
      <c r="A2572" s="12" t="s">
        <v>28</v>
      </c>
      <c r="B2572" s="14">
        <v>23</v>
      </c>
      <c r="C2572" t="s">
        <v>63</v>
      </c>
      <c r="D2572" t="s">
        <v>52</v>
      </c>
      <c r="E2572" t="str">
        <f t="shared" si="40"/>
        <v>Average Two Hour Event Day‡23AggregateAll</v>
      </c>
      <c r="F2572">
        <v>38.782820000000001</v>
      </c>
      <c r="G2572">
        <v>36.601179999999999</v>
      </c>
      <c r="I2572">
        <v>72.487799999999993</v>
      </c>
      <c r="J2572">
        <v>-3.5266289999999998</v>
      </c>
      <c r="K2572">
        <v>-2.7319969999999998</v>
      </c>
      <c r="L2572" s="1">
        <v>-2.1816369999999998</v>
      </c>
      <c r="M2572" s="1">
        <v>-1.631278</v>
      </c>
      <c r="N2572">
        <v>-0.836646</v>
      </c>
    </row>
    <row r="2573" spans="1:14">
      <c r="A2573" s="12" t="s">
        <v>28</v>
      </c>
      <c r="B2573" s="14">
        <v>23</v>
      </c>
      <c r="C2573" t="s">
        <v>55</v>
      </c>
      <c r="D2573" t="s">
        <v>58</v>
      </c>
      <c r="E2573" t="str">
        <f t="shared" si="40"/>
        <v>Average Two Hour Event Day‡23Average Per Device100% Cycling</v>
      </c>
      <c r="F2573">
        <v>1.37304</v>
      </c>
      <c r="G2573">
        <v>1.2885329999999999</v>
      </c>
      <c r="I2573">
        <v>72.442729999999997</v>
      </c>
      <c r="J2573">
        <v>-0.14070240000000001</v>
      </c>
      <c r="K2573">
        <v>-0.1075014</v>
      </c>
      <c r="L2573" s="1">
        <v>-8.4506499999999998E-2</v>
      </c>
      <c r="M2573" s="1">
        <v>-6.15116E-2</v>
      </c>
      <c r="N2573">
        <v>-2.8310599999999998E-2</v>
      </c>
    </row>
    <row r="2574" spans="1:14">
      <c r="A2574" s="12" t="s">
        <v>28</v>
      </c>
      <c r="B2574" s="14">
        <v>23</v>
      </c>
      <c r="C2574" t="s">
        <v>55</v>
      </c>
      <c r="D2574" t="s">
        <v>57</v>
      </c>
      <c r="E2574" t="str">
        <f t="shared" si="40"/>
        <v>Average Two Hour Event Day‡23Average Per Device50% Cycling</v>
      </c>
      <c r="F2574">
        <v>1.516319</v>
      </c>
      <c r="G2574">
        <v>1.439352</v>
      </c>
      <c r="I2574">
        <v>72.538619999999995</v>
      </c>
      <c r="J2574">
        <v>-0.13840849999999999</v>
      </c>
      <c r="K2574">
        <v>-0.1021082</v>
      </c>
      <c r="L2574" s="1">
        <v>-7.6966599999999996E-2</v>
      </c>
      <c r="M2574" s="1">
        <v>-5.1825099999999999E-2</v>
      </c>
      <c r="N2574">
        <v>-1.55248E-2</v>
      </c>
    </row>
    <row r="2575" spans="1:14">
      <c r="A2575" s="12" t="s">
        <v>28</v>
      </c>
      <c r="B2575" s="14">
        <v>23</v>
      </c>
      <c r="C2575" t="s">
        <v>55</v>
      </c>
      <c r="D2575" t="s">
        <v>52</v>
      </c>
      <c r="E2575" t="str">
        <f t="shared" si="40"/>
        <v>Average Two Hour Event Day‡23Average Per DeviceAll</v>
      </c>
      <c r="F2575">
        <v>1.4403809999999999</v>
      </c>
      <c r="G2575">
        <v>1.359418</v>
      </c>
      <c r="I2575">
        <v>72.487799999999993</v>
      </c>
      <c r="J2575">
        <v>-0.13962430000000001</v>
      </c>
      <c r="K2575">
        <v>-0.10496659999999999</v>
      </c>
      <c r="L2575" s="1">
        <v>-8.0962800000000001E-2</v>
      </c>
      <c r="M2575" s="1">
        <v>-5.6959000000000003E-2</v>
      </c>
      <c r="N2575">
        <v>-2.23013E-2</v>
      </c>
    </row>
    <row r="2576" spans="1:14">
      <c r="A2576" s="12" t="s">
        <v>28</v>
      </c>
      <c r="B2576" s="14">
        <v>23</v>
      </c>
      <c r="C2576" t="s">
        <v>54</v>
      </c>
      <c r="D2576" t="s">
        <v>58</v>
      </c>
      <c r="E2576" t="str">
        <f t="shared" si="40"/>
        <v>Average Two Hour Event Day‡23Average Per Premise100% Cycling</v>
      </c>
      <c r="F2576">
        <v>1.625259</v>
      </c>
      <c r="G2576">
        <v>1.5252289999999999</v>
      </c>
      <c r="I2576">
        <v>72.442729999999997</v>
      </c>
      <c r="J2576">
        <v>-0.1562258</v>
      </c>
      <c r="K2576">
        <v>-0.1230247</v>
      </c>
      <c r="L2576" s="1">
        <v>-0.1000298</v>
      </c>
      <c r="M2576" s="1">
        <v>-7.7034900000000003E-2</v>
      </c>
      <c r="N2576">
        <v>-4.3833900000000002E-2</v>
      </c>
    </row>
    <row r="2577" spans="1:14">
      <c r="A2577" s="12" t="s">
        <v>28</v>
      </c>
      <c r="B2577" s="14">
        <v>23</v>
      </c>
      <c r="C2577" t="s">
        <v>54</v>
      </c>
      <c r="D2577" t="s">
        <v>57</v>
      </c>
      <c r="E2577" t="str">
        <f t="shared" si="40"/>
        <v>Average Two Hour Event Day‡23Average Per Premise50% Cycling</v>
      </c>
      <c r="F2577">
        <v>1.7662070000000001</v>
      </c>
      <c r="G2577">
        <v>1.6765570000000001</v>
      </c>
      <c r="I2577">
        <v>72.538619999999995</v>
      </c>
      <c r="J2577">
        <v>-0.15109259999999999</v>
      </c>
      <c r="K2577">
        <v>-0.1147923</v>
      </c>
      <c r="L2577" s="1">
        <v>-8.9650800000000003E-2</v>
      </c>
      <c r="M2577" s="1">
        <v>-6.4509200000000003E-2</v>
      </c>
      <c r="N2577">
        <v>-2.8208899999999999E-2</v>
      </c>
    </row>
    <row r="2578" spans="1:14">
      <c r="A2578" s="12" t="s">
        <v>28</v>
      </c>
      <c r="B2578" s="14">
        <v>23</v>
      </c>
      <c r="C2578" t="s">
        <v>54</v>
      </c>
      <c r="D2578" t="s">
        <v>52</v>
      </c>
      <c r="E2578" t="str">
        <f t="shared" si="40"/>
        <v>Average Two Hour Event Day‡23Average Per PremiseAll</v>
      </c>
      <c r="F2578">
        <v>1.691505</v>
      </c>
      <c r="G2578">
        <v>1.5963529999999999</v>
      </c>
      <c r="I2578">
        <v>72.487799999999993</v>
      </c>
      <c r="J2578">
        <v>-0.15381320000000001</v>
      </c>
      <c r="K2578">
        <v>-0.1191555</v>
      </c>
      <c r="L2578" s="1">
        <v>-9.5151700000000006E-2</v>
      </c>
      <c r="M2578" s="1">
        <v>-7.1147799999999997E-2</v>
      </c>
      <c r="N2578">
        <v>-3.6490099999999998E-2</v>
      </c>
    </row>
    <row r="2579" spans="1:14">
      <c r="A2579" s="12" t="s">
        <v>28</v>
      </c>
      <c r="B2579" s="14">
        <v>23</v>
      </c>
      <c r="C2579" t="s">
        <v>56</v>
      </c>
      <c r="D2579" t="s">
        <v>58</v>
      </c>
      <c r="E2579" t="str">
        <f t="shared" si="40"/>
        <v>Average Two Hour Event Day‡23Average Per Ton100% Cycling</v>
      </c>
      <c r="F2579">
        <v>0.37969009999999997</v>
      </c>
      <c r="G2579">
        <v>0.35632140000000001</v>
      </c>
      <c r="I2579">
        <v>72.442729999999997</v>
      </c>
      <c r="J2579">
        <v>-7.9564700000000002E-2</v>
      </c>
      <c r="K2579">
        <v>-4.6363700000000001E-2</v>
      </c>
      <c r="L2579" s="1">
        <v>-2.3368799999999999E-2</v>
      </c>
      <c r="M2579" s="1">
        <v>-3.7389999999999998E-4</v>
      </c>
      <c r="N2579">
        <v>3.2827200000000001E-2</v>
      </c>
    </row>
    <row r="2580" spans="1:14">
      <c r="A2580" s="12" t="s">
        <v>28</v>
      </c>
      <c r="B2580" s="14">
        <v>23</v>
      </c>
      <c r="C2580" t="s">
        <v>56</v>
      </c>
      <c r="D2580" t="s">
        <v>57</v>
      </c>
      <c r="E2580" t="str">
        <f t="shared" si="40"/>
        <v>Average Two Hour Event Day‡23Average Per Ton50% Cycling</v>
      </c>
      <c r="F2580">
        <v>0.43684879999999998</v>
      </c>
      <c r="G2580">
        <v>0.41467480000000001</v>
      </c>
      <c r="I2580">
        <v>72.538619999999995</v>
      </c>
      <c r="J2580">
        <v>-8.3615800000000004E-2</v>
      </c>
      <c r="K2580">
        <v>-4.7315500000000003E-2</v>
      </c>
      <c r="L2580" s="1">
        <v>-2.2173999999999999E-2</v>
      </c>
      <c r="M2580" s="1">
        <v>2.9675000000000001E-3</v>
      </c>
      <c r="N2580">
        <v>3.9267900000000001E-2</v>
      </c>
    </row>
    <row r="2581" spans="1:14">
      <c r="A2581" s="12" t="s">
        <v>28</v>
      </c>
      <c r="B2581" s="14">
        <v>23</v>
      </c>
      <c r="C2581" t="s">
        <v>56</v>
      </c>
      <c r="D2581" t="s">
        <v>52</v>
      </c>
      <c r="E2581" t="str">
        <f t="shared" si="40"/>
        <v>Average Two Hour Event Day‡23Average Per TonAll</v>
      </c>
      <c r="F2581">
        <v>0.40655469999999999</v>
      </c>
      <c r="G2581">
        <v>0.38374750000000002</v>
      </c>
      <c r="I2581">
        <v>72.487799999999993</v>
      </c>
      <c r="J2581">
        <v>-8.1468700000000005E-2</v>
      </c>
      <c r="K2581">
        <v>-4.6810999999999998E-2</v>
      </c>
      <c r="L2581" s="1">
        <v>-2.28072E-2</v>
      </c>
      <c r="M2581" s="1">
        <v>1.1965999999999999E-3</v>
      </c>
      <c r="N2581">
        <v>3.5854299999999999E-2</v>
      </c>
    </row>
    <row r="2582" spans="1:14">
      <c r="A2582" s="12" t="s">
        <v>28</v>
      </c>
      <c r="B2582" s="14">
        <v>24</v>
      </c>
      <c r="C2582" t="s">
        <v>63</v>
      </c>
      <c r="D2582" t="s">
        <v>58</v>
      </c>
      <c r="E2582" t="str">
        <f t="shared" si="40"/>
        <v>Average Two Hour Event Day‡24Aggregate100% Cycling</v>
      </c>
      <c r="F2582">
        <v>15.85491</v>
      </c>
      <c r="G2582">
        <v>14.432880000000001</v>
      </c>
      <c r="I2582">
        <v>71.411230000000003</v>
      </c>
      <c r="J2582">
        <v>-1.995517</v>
      </c>
      <c r="K2582">
        <v>-1.6566970000000001</v>
      </c>
      <c r="L2582" s="1">
        <v>-1.422032</v>
      </c>
      <c r="M2582" s="1">
        <v>-1.1873659999999999</v>
      </c>
      <c r="N2582">
        <v>-0.84854660000000004</v>
      </c>
    </row>
    <row r="2583" spans="1:14">
      <c r="A2583" s="12" t="s">
        <v>28</v>
      </c>
      <c r="B2583" s="14">
        <v>24</v>
      </c>
      <c r="C2583" t="s">
        <v>63</v>
      </c>
      <c r="D2583" t="s">
        <v>57</v>
      </c>
      <c r="E2583" t="str">
        <f t="shared" si="40"/>
        <v>Average Two Hour Event Day‡24Aggregate50% Cycling</v>
      </c>
      <c r="F2583">
        <v>14.742620000000001</v>
      </c>
      <c r="G2583">
        <v>14.46481</v>
      </c>
      <c r="I2583">
        <v>71.464870000000005</v>
      </c>
      <c r="J2583">
        <v>-0.84437810000000002</v>
      </c>
      <c r="K2583">
        <v>-0.50964520000000002</v>
      </c>
      <c r="L2583" s="1">
        <v>-0.27781030000000001</v>
      </c>
      <c r="M2583" s="1">
        <v>-4.5975299999999997E-2</v>
      </c>
      <c r="N2583">
        <v>0.2887576</v>
      </c>
    </row>
    <row r="2584" spans="1:14">
      <c r="A2584" s="12" t="s">
        <v>28</v>
      </c>
      <c r="B2584" s="14">
        <v>24</v>
      </c>
      <c r="C2584" t="s">
        <v>63</v>
      </c>
      <c r="D2584" t="s">
        <v>52</v>
      </c>
      <c r="E2584" t="str">
        <f t="shared" si="40"/>
        <v>Average Two Hour Event Day‡24AggregateAll</v>
      </c>
      <c r="F2584">
        <v>30.606000000000002</v>
      </c>
      <c r="G2584">
        <v>28.914999999999999</v>
      </c>
      <c r="I2584">
        <v>71.436440000000005</v>
      </c>
      <c r="J2584">
        <v>-2.8316669999999999</v>
      </c>
      <c r="K2584">
        <v>-2.1577519999999999</v>
      </c>
      <c r="L2584" s="1">
        <v>-1.691001</v>
      </c>
      <c r="M2584" s="1">
        <v>-1.2242500000000001</v>
      </c>
      <c r="N2584">
        <v>-0.55033520000000002</v>
      </c>
    </row>
    <row r="2585" spans="1:14">
      <c r="A2585" s="12" t="s">
        <v>28</v>
      </c>
      <c r="B2585" s="14">
        <v>24</v>
      </c>
      <c r="C2585" t="s">
        <v>55</v>
      </c>
      <c r="D2585" t="s">
        <v>58</v>
      </c>
      <c r="E2585" t="str">
        <f t="shared" si="40"/>
        <v>Average Two Hour Event Day‡24Average Per Device100% Cycling</v>
      </c>
      <c r="F2585">
        <v>1.093423</v>
      </c>
      <c r="G2585">
        <v>0.99535359999999995</v>
      </c>
      <c r="I2585">
        <v>71.411230000000003</v>
      </c>
      <c r="J2585">
        <v>-0.1448845</v>
      </c>
      <c r="K2585">
        <v>-0.1172258</v>
      </c>
      <c r="L2585" s="1">
        <v>-9.8069400000000001E-2</v>
      </c>
      <c r="M2585" s="1">
        <v>-7.89131E-2</v>
      </c>
      <c r="N2585" s="40">
        <v>-5.1254300000000003E-2</v>
      </c>
    </row>
    <row r="2586" spans="1:14">
      <c r="A2586" s="12" t="s">
        <v>28</v>
      </c>
      <c r="B2586" s="14">
        <v>24</v>
      </c>
      <c r="C2586" t="s">
        <v>55</v>
      </c>
      <c r="D2586" t="s">
        <v>57</v>
      </c>
      <c r="E2586" t="str">
        <f t="shared" si="40"/>
        <v>Average Two Hour Event Day‡24Average Per Device50% Cycling</v>
      </c>
      <c r="F2586">
        <v>1.185314</v>
      </c>
      <c r="G2586">
        <v>1.1629780000000001</v>
      </c>
      <c r="I2586">
        <v>71.464870000000005</v>
      </c>
      <c r="J2586">
        <v>-7.5395500000000004E-2</v>
      </c>
      <c r="K2586">
        <v>-4.4047599999999999E-2</v>
      </c>
      <c r="L2586" s="1">
        <v>-2.2336100000000001E-2</v>
      </c>
      <c r="M2586" s="1">
        <v>-6.2469999999999995E-4</v>
      </c>
      <c r="N2586">
        <v>3.0723199999999999E-2</v>
      </c>
    </row>
    <row r="2587" spans="1:14">
      <c r="A2587" s="12" t="s">
        <v>28</v>
      </c>
      <c r="B2587" s="14">
        <v>24</v>
      </c>
      <c r="C2587" t="s">
        <v>55</v>
      </c>
      <c r="D2587" t="s">
        <v>52</v>
      </c>
      <c r="E2587" t="str">
        <f t="shared" si="40"/>
        <v>Average Two Hour Event Day‡24Average Per DeviceAll</v>
      </c>
      <c r="F2587">
        <v>1.136612</v>
      </c>
      <c r="G2587">
        <v>1.0741369999999999</v>
      </c>
      <c r="I2587">
        <v>71.436440000000005</v>
      </c>
      <c r="J2587">
        <v>-0.1122247</v>
      </c>
      <c r="K2587">
        <v>-8.2832000000000003E-2</v>
      </c>
      <c r="L2587" s="1">
        <v>-6.2474799999999997E-2</v>
      </c>
      <c r="M2587" s="1">
        <v>-4.2117500000000002E-2</v>
      </c>
      <c r="N2587">
        <v>-1.2724900000000001E-2</v>
      </c>
    </row>
    <row r="2588" spans="1:14">
      <c r="A2588" s="12" t="s">
        <v>28</v>
      </c>
      <c r="B2588" s="14">
        <v>24</v>
      </c>
      <c r="C2588" t="s">
        <v>54</v>
      </c>
      <c r="D2588" t="s">
        <v>58</v>
      </c>
      <c r="E2588" t="str">
        <f t="shared" si="40"/>
        <v>Average Two Hour Event Day‡24Average Per Premise100% Cycling</v>
      </c>
      <c r="F2588">
        <v>1.294278</v>
      </c>
      <c r="G2588">
        <v>1.178194</v>
      </c>
      <c r="I2588">
        <v>71.411230000000003</v>
      </c>
      <c r="J2588">
        <v>-0.1628993</v>
      </c>
      <c r="K2588">
        <v>-0.13524059999999999</v>
      </c>
      <c r="L2588" s="1">
        <v>-0.1160842</v>
      </c>
      <c r="M2588" s="1">
        <v>-9.6927899999999997E-2</v>
      </c>
      <c r="N2588">
        <v>-6.92691E-2</v>
      </c>
    </row>
    <row r="2589" spans="1:14">
      <c r="A2589" s="12" t="s">
        <v>28</v>
      </c>
      <c r="B2589" s="14">
        <v>24</v>
      </c>
      <c r="C2589" t="s">
        <v>54</v>
      </c>
      <c r="D2589" t="s">
        <v>57</v>
      </c>
      <c r="E2589" t="str">
        <f t="shared" si="40"/>
        <v>Average Two Hour Event Day‡24Average Per Premise50% Cycling</v>
      </c>
      <c r="F2589">
        <v>1.3806529999999999</v>
      </c>
      <c r="G2589">
        <v>1.354636</v>
      </c>
      <c r="I2589">
        <v>71.464870000000005</v>
      </c>
      <c r="J2589">
        <v>-7.9076400000000005E-2</v>
      </c>
      <c r="K2589">
        <v>-4.77285E-2</v>
      </c>
      <c r="L2589" s="1">
        <v>-2.6017100000000001E-2</v>
      </c>
      <c r="M2589" s="1">
        <v>-4.3055999999999997E-3</v>
      </c>
      <c r="N2589">
        <v>2.7042299999999998E-2</v>
      </c>
    </row>
    <row r="2590" spans="1:14">
      <c r="A2590" s="12" t="s">
        <v>28</v>
      </c>
      <c r="B2590" s="14">
        <v>24</v>
      </c>
      <c r="C2590" t="s">
        <v>54</v>
      </c>
      <c r="D2590" t="s">
        <v>52</v>
      </c>
      <c r="E2590" t="str">
        <f t="shared" si="40"/>
        <v>Average Two Hour Event Day‡24Average Per PremiseAll</v>
      </c>
      <c r="F2590">
        <v>1.334875</v>
      </c>
      <c r="G2590">
        <v>1.2611220000000001</v>
      </c>
      <c r="I2590">
        <v>71.436440000000005</v>
      </c>
      <c r="J2590">
        <v>-0.1235026</v>
      </c>
      <c r="K2590">
        <v>-9.4109899999999996E-2</v>
      </c>
      <c r="L2590" s="1">
        <v>-7.3752700000000004E-2</v>
      </c>
      <c r="M2590" s="1">
        <v>-5.3395400000000003E-2</v>
      </c>
      <c r="N2590">
        <v>-2.4002800000000001E-2</v>
      </c>
    </row>
    <row r="2591" spans="1:14">
      <c r="A2591" s="12" t="s">
        <v>28</v>
      </c>
      <c r="B2591" s="14">
        <v>24</v>
      </c>
      <c r="C2591" t="s">
        <v>56</v>
      </c>
      <c r="D2591" t="s">
        <v>58</v>
      </c>
      <c r="E2591" t="str">
        <f t="shared" si="40"/>
        <v>Average Two Hour Event Day‡24Average Per Ton100% Cycling</v>
      </c>
      <c r="F2591">
        <v>0.302367</v>
      </c>
      <c r="G2591">
        <v>0.27524759999999998</v>
      </c>
      <c r="I2591">
        <v>71.411230000000003</v>
      </c>
      <c r="J2591">
        <v>-7.39345E-2</v>
      </c>
      <c r="K2591">
        <v>-4.6275799999999999E-2</v>
      </c>
      <c r="L2591" s="1">
        <v>-2.7119399999999998E-2</v>
      </c>
      <c r="M2591" s="1">
        <v>-7.9629999999999996E-3</v>
      </c>
      <c r="N2591">
        <v>1.96957E-2</v>
      </c>
    </row>
    <row r="2592" spans="1:14">
      <c r="A2592" s="12" t="s">
        <v>28</v>
      </c>
      <c r="B2592" s="14">
        <v>24</v>
      </c>
      <c r="C2592" t="s">
        <v>56</v>
      </c>
      <c r="D2592" t="s">
        <v>57</v>
      </c>
      <c r="E2592" t="str">
        <f t="shared" si="40"/>
        <v>Average Two Hour Event Day‡24Average Per Ton50% Cycling</v>
      </c>
      <c r="F2592">
        <v>0.34148689999999998</v>
      </c>
      <c r="G2592">
        <v>0.33505190000000001</v>
      </c>
      <c r="I2592">
        <v>71.464870000000005</v>
      </c>
      <c r="J2592">
        <v>-5.94943E-2</v>
      </c>
      <c r="K2592">
        <v>-2.8146399999999999E-2</v>
      </c>
      <c r="L2592" s="1">
        <v>-6.4349999999999997E-3</v>
      </c>
      <c r="M2592" s="1">
        <v>1.52765E-2</v>
      </c>
      <c r="N2592">
        <v>4.6624400000000003E-2</v>
      </c>
    </row>
    <row r="2593" spans="1:14">
      <c r="A2593" s="12" t="s">
        <v>28</v>
      </c>
      <c r="B2593" s="14">
        <v>24</v>
      </c>
      <c r="C2593" t="s">
        <v>56</v>
      </c>
      <c r="D2593" t="s">
        <v>52</v>
      </c>
      <c r="E2593" t="str">
        <f t="shared" si="40"/>
        <v>Average Two Hour Event Day‡24Average Per TonAll</v>
      </c>
      <c r="F2593">
        <v>0.32075340000000002</v>
      </c>
      <c r="G2593">
        <v>0.3033556</v>
      </c>
      <c r="I2593">
        <v>71.436440000000005</v>
      </c>
      <c r="J2593">
        <v>-6.7147600000000002E-2</v>
      </c>
      <c r="K2593">
        <v>-3.7754999999999997E-2</v>
      </c>
      <c r="L2593" s="1">
        <v>-1.7397699999999999E-2</v>
      </c>
      <c r="M2593" s="1">
        <v>2.9594999999999999E-3</v>
      </c>
      <c r="N2593">
        <v>3.2352199999999998E-2</v>
      </c>
    </row>
    <row r="2594" spans="1:14">
      <c r="A2594" s="12"/>
      <c r="B2594" s="14"/>
      <c r="E2594"/>
    </row>
    <row r="2595" spans="1:14">
      <c r="A2595" s="12"/>
      <c r="B2595" s="14"/>
      <c r="E2595"/>
    </row>
    <row r="2596" spans="1:14">
      <c r="A2596" s="12"/>
      <c r="B2596" s="14"/>
      <c r="E2596"/>
    </row>
    <row r="2597" spans="1:14">
      <c r="A2597" s="12"/>
      <c r="B2597" s="14"/>
      <c r="E2597"/>
    </row>
    <row r="2598" spans="1:14">
      <c r="A2598" s="12"/>
      <c r="B2598" s="14"/>
      <c r="E2598"/>
    </row>
    <row r="2599" spans="1:14">
      <c r="A2599" s="12"/>
      <c r="B2599" s="14"/>
      <c r="E2599"/>
    </row>
    <row r="2600" spans="1:14">
      <c r="A2600" s="12"/>
      <c r="B2600" s="14"/>
      <c r="E2600"/>
    </row>
    <row r="2601" spans="1:14">
      <c r="A2601" s="12"/>
      <c r="B2601" s="14"/>
      <c r="E2601"/>
    </row>
    <row r="2602" spans="1:14">
      <c r="A2602" s="12"/>
      <c r="B2602" s="14"/>
      <c r="E2602"/>
    </row>
    <row r="2603" spans="1:14">
      <c r="A2603" s="12"/>
      <c r="B2603" s="14"/>
      <c r="E2603"/>
    </row>
    <row r="2604" spans="1:14">
      <c r="A2604" s="12"/>
      <c r="B2604" s="14"/>
      <c r="E2604"/>
    </row>
    <row r="2605" spans="1:14">
      <c r="A2605" s="12"/>
      <c r="B2605" s="14"/>
      <c r="E2605"/>
    </row>
    <row r="2606" spans="1:14">
      <c r="A2606" s="12"/>
      <c r="B2606" s="14"/>
      <c r="E2606"/>
    </row>
    <row r="2607" spans="1:14">
      <c r="A2607" s="12"/>
      <c r="B2607" s="14"/>
      <c r="E2607"/>
    </row>
    <row r="2608" spans="1:14">
      <c r="A2608" s="12"/>
      <c r="B2608" s="14"/>
      <c r="E2608"/>
    </row>
    <row r="2609" spans="1:5">
      <c r="A2609" s="12"/>
      <c r="B2609" s="14"/>
      <c r="E2609"/>
    </row>
    <row r="2610" spans="1:5">
      <c r="A2610" s="12"/>
      <c r="B2610" s="14"/>
      <c r="E2610"/>
    </row>
    <row r="2611" spans="1:5">
      <c r="A2611" s="12"/>
      <c r="B2611" s="14"/>
      <c r="E2611"/>
    </row>
    <row r="2612" spans="1:5">
      <c r="A2612" s="12"/>
      <c r="B2612" s="14"/>
      <c r="E2612"/>
    </row>
    <row r="2613" spans="1:5">
      <c r="A2613" s="12"/>
      <c r="B2613" s="14"/>
      <c r="E2613"/>
    </row>
    <row r="2614" spans="1:5">
      <c r="A2614" s="12"/>
      <c r="B2614" s="14"/>
      <c r="E2614"/>
    </row>
    <row r="2615" spans="1:5">
      <c r="A2615" s="12"/>
      <c r="B2615" s="14"/>
      <c r="E2615"/>
    </row>
    <row r="2616" spans="1:5">
      <c r="A2616" s="12"/>
      <c r="B2616" s="14"/>
      <c r="E2616"/>
    </row>
    <row r="2617" spans="1:5">
      <c r="A2617" s="12"/>
      <c r="B2617" s="14"/>
      <c r="E2617"/>
    </row>
    <row r="2618" spans="1:5">
      <c r="A2618" s="12"/>
      <c r="B2618" s="14"/>
      <c r="E2618"/>
    </row>
    <row r="2619" spans="1:5">
      <c r="A2619" s="12"/>
      <c r="B2619" s="14"/>
      <c r="E2619"/>
    </row>
    <row r="2620" spans="1:5">
      <c r="A2620" s="12"/>
      <c r="B2620" s="14"/>
      <c r="E2620"/>
    </row>
    <row r="2621" spans="1:5">
      <c r="A2621" s="12"/>
      <c r="B2621" s="14"/>
      <c r="E2621"/>
    </row>
    <row r="2622" spans="1:5">
      <c r="A2622" s="12"/>
      <c r="B2622" s="14"/>
      <c r="E2622"/>
    </row>
    <row r="2623" spans="1:5">
      <c r="A2623" s="12"/>
      <c r="B2623" s="14"/>
      <c r="E2623"/>
    </row>
    <row r="2624" spans="1:5">
      <c r="A2624" s="12"/>
      <c r="B2624" s="14"/>
      <c r="E2624"/>
    </row>
    <row r="2625" spans="1:5">
      <c r="A2625" s="12"/>
      <c r="B2625" s="14"/>
      <c r="E2625"/>
    </row>
    <row r="2626" spans="1:5">
      <c r="A2626" s="12"/>
      <c r="B2626" s="14"/>
      <c r="E2626"/>
    </row>
    <row r="2627" spans="1:5">
      <c r="A2627" s="12"/>
      <c r="B2627" s="14"/>
      <c r="E2627"/>
    </row>
    <row r="2628" spans="1:5">
      <c r="A2628" s="12"/>
      <c r="B2628" s="14"/>
      <c r="E2628"/>
    </row>
    <row r="2629" spans="1:5">
      <c r="A2629" s="12"/>
      <c r="B2629" s="14"/>
      <c r="E2629"/>
    </row>
    <row r="2630" spans="1:5">
      <c r="A2630" s="12"/>
      <c r="B2630" s="14"/>
      <c r="E2630"/>
    </row>
    <row r="2631" spans="1:5">
      <c r="A2631" s="12"/>
      <c r="B2631" s="14"/>
      <c r="E2631"/>
    </row>
    <row r="2632" spans="1:5">
      <c r="A2632" s="12"/>
      <c r="B2632" s="14"/>
      <c r="E2632"/>
    </row>
    <row r="2633" spans="1:5">
      <c r="A2633" s="12"/>
      <c r="B2633" s="14"/>
      <c r="E2633"/>
    </row>
    <row r="2634" spans="1:5">
      <c r="A2634" s="12"/>
      <c r="B2634" s="14"/>
      <c r="E2634"/>
    </row>
    <row r="2635" spans="1:5">
      <c r="A2635" s="12"/>
      <c r="B2635" s="14"/>
      <c r="E2635"/>
    </row>
    <row r="2636" spans="1:5">
      <c r="A2636" s="12"/>
      <c r="B2636" s="14"/>
      <c r="E2636"/>
    </row>
    <row r="2637" spans="1:5">
      <c r="A2637" s="12"/>
      <c r="B2637" s="14"/>
      <c r="E2637"/>
    </row>
    <row r="2638" spans="1:5">
      <c r="A2638" s="12"/>
      <c r="B2638" s="14"/>
      <c r="E2638"/>
    </row>
    <row r="2639" spans="1:5">
      <c r="A2639" s="12"/>
      <c r="B2639" s="14"/>
      <c r="E2639"/>
    </row>
    <row r="2640" spans="1:5">
      <c r="A2640" s="12"/>
      <c r="B2640" s="14"/>
      <c r="E2640"/>
    </row>
    <row r="2641" spans="1:5">
      <c r="A2641" s="12"/>
      <c r="B2641" s="14"/>
      <c r="E2641"/>
    </row>
    <row r="2642" spans="1:5">
      <c r="A2642" s="12"/>
      <c r="B2642" s="14"/>
      <c r="E2642"/>
    </row>
    <row r="2643" spans="1:5">
      <c r="A2643" s="12"/>
      <c r="B2643" s="14"/>
      <c r="E2643"/>
    </row>
    <row r="2644" spans="1:5">
      <c r="A2644" s="12"/>
      <c r="B2644" s="14"/>
      <c r="E2644"/>
    </row>
    <row r="2645" spans="1:5">
      <c r="A2645" s="12"/>
      <c r="B2645" s="14"/>
      <c r="E2645"/>
    </row>
    <row r="2646" spans="1:5">
      <c r="A2646" s="12"/>
      <c r="B2646" s="14"/>
      <c r="E2646"/>
    </row>
    <row r="2647" spans="1:5">
      <c r="A2647" s="12"/>
      <c r="B2647" s="14"/>
      <c r="E2647"/>
    </row>
    <row r="2648" spans="1:5">
      <c r="A2648" s="12"/>
      <c r="B2648" s="14"/>
      <c r="E2648"/>
    </row>
    <row r="2649" spans="1:5">
      <c r="A2649" s="12"/>
      <c r="B2649" s="14"/>
      <c r="E2649"/>
    </row>
    <row r="2650" spans="1:5">
      <c r="A2650" s="12"/>
      <c r="B2650" s="14"/>
      <c r="E2650"/>
    </row>
    <row r="2651" spans="1:5">
      <c r="A2651" s="12"/>
      <c r="B2651" s="14"/>
      <c r="E2651"/>
    </row>
    <row r="2652" spans="1:5">
      <c r="A2652" s="12"/>
      <c r="B2652" s="14"/>
      <c r="E2652"/>
    </row>
    <row r="2653" spans="1:5">
      <c r="A2653" s="12"/>
      <c r="B2653" s="14"/>
      <c r="E2653"/>
    </row>
    <row r="2654" spans="1:5">
      <c r="A2654" s="12"/>
      <c r="B2654" s="14"/>
      <c r="E2654"/>
    </row>
    <row r="2655" spans="1:5">
      <c r="A2655" s="12"/>
      <c r="B2655" s="14"/>
      <c r="E2655"/>
    </row>
    <row r="2656" spans="1:5">
      <c r="A2656" s="12"/>
      <c r="B2656" s="14"/>
      <c r="E2656"/>
    </row>
    <row r="2657" spans="1:5">
      <c r="A2657" s="12"/>
      <c r="B2657" s="14"/>
      <c r="E2657"/>
    </row>
    <row r="2658" spans="1:5">
      <c r="A2658" s="12"/>
      <c r="B2658" s="14"/>
      <c r="E2658"/>
    </row>
    <row r="2659" spans="1:5">
      <c r="A2659" s="12"/>
      <c r="B2659" s="14"/>
      <c r="E2659"/>
    </row>
    <row r="2660" spans="1:5">
      <c r="A2660" s="12"/>
      <c r="B2660" s="14"/>
      <c r="E2660"/>
    </row>
    <row r="2661" spans="1:5">
      <c r="A2661" s="12"/>
      <c r="B2661" s="14"/>
      <c r="E2661"/>
    </row>
    <row r="2662" spans="1:5">
      <c r="A2662" s="12"/>
      <c r="B2662" s="14"/>
      <c r="E2662"/>
    </row>
    <row r="2663" spans="1:5">
      <c r="A2663" s="12"/>
      <c r="B2663" s="14"/>
      <c r="E2663"/>
    </row>
    <row r="2664" spans="1:5">
      <c r="A2664" s="12"/>
      <c r="B2664" s="14"/>
      <c r="E2664"/>
    </row>
    <row r="2665" spans="1:5">
      <c r="A2665" s="12"/>
      <c r="B2665" s="14"/>
      <c r="E2665"/>
    </row>
    <row r="2666" spans="1:5">
      <c r="A2666" s="12"/>
      <c r="B2666" s="14"/>
      <c r="E2666"/>
    </row>
    <row r="2667" spans="1:5">
      <c r="A2667" s="12"/>
      <c r="B2667" s="14"/>
      <c r="E2667"/>
    </row>
    <row r="2668" spans="1:5">
      <c r="A2668" s="12"/>
      <c r="B2668" s="14"/>
      <c r="E2668"/>
    </row>
    <row r="2669" spans="1:5">
      <c r="A2669" s="12"/>
      <c r="B2669" s="14"/>
      <c r="E2669"/>
    </row>
    <row r="2670" spans="1:5">
      <c r="A2670" s="12"/>
      <c r="B2670" s="14"/>
      <c r="E2670"/>
    </row>
    <row r="2671" spans="1:5">
      <c r="A2671" s="12"/>
      <c r="B2671" s="14"/>
      <c r="E2671"/>
    </row>
    <row r="2672" spans="1:5">
      <c r="A2672" s="12"/>
      <c r="B2672" s="14"/>
      <c r="E2672"/>
    </row>
    <row r="2673" spans="1:5">
      <c r="A2673" s="12"/>
      <c r="B2673" s="14"/>
      <c r="E2673"/>
    </row>
    <row r="2674" spans="1:5">
      <c r="A2674" s="12"/>
      <c r="B2674" s="14"/>
      <c r="E2674"/>
    </row>
    <row r="2675" spans="1:5">
      <c r="A2675" s="12"/>
      <c r="B2675" s="14"/>
      <c r="E2675"/>
    </row>
    <row r="2676" spans="1:5">
      <c r="A2676" s="12"/>
      <c r="B2676" s="14"/>
      <c r="E2676"/>
    </row>
    <row r="2677" spans="1:5">
      <c r="A2677" s="12"/>
      <c r="B2677" s="14"/>
      <c r="E2677"/>
    </row>
    <row r="2678" spans="1:5">
      <c r="A2678" s="12"/>
      <c r="B2678" s="14"/>
      <c r="E2678"/>
    </row>
    <row r="2679" spans="1:5">
      <c r="A2679" s="12"/>
      <c r="B2679" s="14"/>
      <c r="E2679"/>
    </row>
    <row r="2680" spans="1:5">
      <c r="A2680" s="12"/>
      <c r="B2680" s="14"/>
      <c r="E2680"/>
    </row>
    <row r="2681" spans="1:5">
      <c r="A2681" s="12"/>
      <c r="B2681" s="14"/>
      <c r="E2681"/>
    </row>
    <row r="2682" spans="1:5">
      <c r="A2682" s="12"/>
      <c r="B2682" s="14"/>
      <c r="E2682"/>
    </row>
    <row r="2683" spans="1:5">
      <c r="A2683" s="12"/>
      <c r="B2683" s="14"/>
      <c r="E2683"/>
    </row>
    <row r="2684" spans="1:5">
      <c r="A2684" s="12"/>
      <c r="B2684" s="14"/>
      <c r="E2684"/>
    </row>
    <row r="2685" spans="1:5">
      <c r="A2685" s="12"/>
      <c r="B2685" s="14"/>
      <c r="E2685"/>
    </row>
    <row r="2686" spans="1:5">
      <c r="A2686" s="12"/>
      <c r="B2686" s="14"/>
      <c r="E2686"/>
    </row>
    <row r="2687" spans="1:5">
      <c r="A2687" s="12"/>
      <c r="B2687" s="14"/>
      <c r="E2687"/>
    </row>
    <row r="2688" spans="1:5">
      <c r="A2688" s="12"/>
      <c r="B2688" s="14"/>
      <c r="E2688"/>
    </row>
    <row r="2689" spans="1:13">
      <c r="A2689" s="12"/>
      <c r="B2689" s="14"/>
      <c r="E2689"/>
    </row>
    <row r="2690" spans="1:13">
      <c r="A2690" s="12"/>
      <c r="B2690" s="14"/>
      <c r="E2690"/>
      <c r="L2690" s="1"/>
      <c r="M2690" s="1"/>
    </row>
    <row r="2691" spans="1:13">
      <c r="A2691" s="12"/>
      <c r="B2691" s="14"/>
      <c r="E2691"/>
      <c r="L2691" s="1"/>
      <c r="M2691" s="1"/>
    </row>
    <row r="2692" spans="1:13">
      <c r="A2692" s="12"/>
      <c r="B2692" s="14"/>
      <c r="E2692"/>
      <c r="L2692" s="1"/>
      <c r="M2692" s="1"/>
    </row>
    <row r="2693" spans="1:13">
      <c r="A2693" s="12"/>
      <c r="B2693" s="14"/>
      <c r="E2693"/>
      <c r="L2693" s="1"/>
      <c r="M2693" s="1"/>
    </row>
    <row r="2694" spans="1:13">
      <c r="A2694" s="12"/>
      <c r="B2694" s="14"/>
      <c r="E2694"/>
      <c r="L2694" s="1"/>
      <c r="M2694" s="1"/>
    </row>
    <row r="2695" spans="1:13">
      <c r="A2695" s="12"/>
      <c r="B2695" s="14"/>
      <c r="E2695"/>
      <c r="L2695" s="1"/>
      <c r="M2695" s="1"/>
    </row>
    <row r="2696" spans="1:13">
      <c r="A2696" s="12"/>
      <c r="B2696" s="14"/>
      <c r="E2696"/>
      <c r="L2696" s="1"/>
      <c r="M2696" s="1"/>
    </row>
    <row r="2697" spans="1:13">
      <c r="A2697" s="12"/>
      <c r="B2697" s="14"/>
      <c r="E2697"/>
      <c r="L2697" s="1"/>
      <c r="M2697" s="1"/>
    </row>
    <row r="2698" spans="1:13">
      <c r="A2698" s="12"/>
      <c r="B2698" s="14"/>
      <c r="E2698"/>
      <c r="L2698" s="1"/>
      <c r="M2698" s="1"/>
    </row>
    <row r="2699" spans="1:13">
      <c r="A2699" s="12"/>
      <c r="B2699" s="14"/>
      <c r="E2699"/>
      <c r="L2699" s="1"/>
      <c r="M2699" s="1"/>
    </row>
    <row r="2700" spans="1:13">
      <c r="A2700" s="12"/>
      <c r="B2700" s="14"/>
      <c r="E2700"/>
      <c r="L2700" s="1"/>
      <c r="M2700" s="1"/>
    </row>
    <row r="2701" spans="1:13">
      <c r="A2701" s="12"/>
      <c r="B2701" s="14"/>
      <c r="E2701"/>
      <c r="L2701" s="1"/>
      <c r="M2701" s="1"/>
    </row>
    <row r="2702" spans="1:13">
      <c r="A2702" s="12"/>
      <c r="B2702" s="14"/>
      <c r="E2702"/>
      <c r="L2702" s="1"/>
      <c r="M2702" s="1"/>
    </row>
    <row r="2703" spans="1:13">
      <c r="A2703" s="12"/>
      <c r="B2703" s="14"/>
      <c r="E2703"/>
      <c r="L2703" s="1"/>
      <c r="M2703" s="1"/>
    </row>
    <row r="2704" spans="1:13">
      <c r="A2704" s="12"/>
      <c r="B2704" s="14"/>
      <c r="E2704"/>
      <c r="L2704" s="1"/>
      <c r="M2704" s="1"/>
    </row>
    <row r="2705" spans="1:13">
      <c r="A2705" s="12"/>
      <c r="B2705" s="14"/>
      <c r="E2705"/>
      <c r="L2705" s="1"/>
      <c r="M2705" s="1"/>
    </row>
    <row r="2706" spans="1:13">
      <c r="A2706" s="12"/>
      <c r="B2706" s="14"/>
      <c r="E2706"/>
      <c r="L2706" s="1"/>
      <c r="M2706" s="1"/>
    </row>
    <row r="2707" spans="1:13">
      <c r="A2707" s="12"/>
      <c r="B2707" s="14"/>
      <c r="E2707"/>
      <c r="L2707" s="1"/>
      <c r="M2707" s="1"/>
    </row>
    <row r="2708" spans="1:13">
      <c r="A2708" s="12"/>
      <c r="B2708" s="14"/>
      <c r="E2708"/>
      <c r="L2708" s="1"/>
      <c r="M2708" s="1"/>
    </row>
    <row r="2709" spans="1:13">
      <c r="A2709" s="12"/>
      <c r="B2709" s="14"/>
      <c r="E2709"/>
      <c r="L2709" s="1"/>
      <c r="M2709" s="1"/>
    </row>
    <row r="2710" spans="1:13">
      <c r="A2710" s="12"/>
      <c r="B2710" s="14"/>
      <c r="E2710"/>
      <c r="L2710" s="1"/>
      <c r="M2710" s="1"/>
    </row>
    <row r="2711" spans="1:13">
      <c r="A2711" s="12"/>
      <c r="B2711" s="14"/>
      <c r="E2711"/>
      <c r="L2711" s="1"/>
      <c r="M2711" s="1"/>
    </row>
    <row r="2712" spans="1:13">
      <c r="A2712" s="12"/>
      <c r="B2712" s="14"/>
      <c r="E2712"/>
      <c r="L2712" s="1"/>
      <c r="M2712" s="1"/>
    </row>
    <row r="2713" spans="1:13">
      <c r="A2713" s="12"/>
      <c r="B2713" s="14"/>
      <c r="E2713"/>
      <c r="L2713" s="1"/>
      <c r="M2713" s="1"/>
    </row>
    <row r="2714" spans="1:13">
      <c r="A2714" s="12"/>
      <c r="B2714" s="14"/>
      <c r="E2714"/>
      <c r="L2714" s="1"/>
      <c r="M2714" s="1"/>
    </row>
    <row r="2715" spans="1:13">
      <c r="A2715" s="12"/>
      <c r="B2715" s="14"/>
      <c r="E2715"/>
      <c r="L2715" s="1"/>
      <c r="M2715" s="1"/>
    </row>
    <row r="2716" spans="1:13">
      <c r="A2716" s="12"/>
      <c r="B2716" s="14"/>
      <c r="E2716"/>
      <c r="L2716" s="1"/>
      <c r="M2716" s="1"/>
    </row>
    <row r="2717" spans="1:13">
      <c r="A2717" s="12"/>
      <c r="B2717" s="14"/>
      <c r="E2717"/>
      <c r="L2717" s="1"/>
      <c r="M2717" s="1"/>
    </row>
    <row r="2718" spans="1:13">
      <c r="A2718" s="12"/>
      <c r="B2718" s="14"/>
      <c r="E2718"/>
      <c r="L2718" s="1"/>
      <c r="M2718" s="1"/>
    </row>
    <row r="2719" spans="1:13">
      <c r="A2719" s="12"/>
      <c r="B2719" s="14"/>
      <c r="E2719"/>
      <c r="L2719" s="1"/>
      <c r="M2719" s="1"/>
    </row>
    <row r="2720" spans="1:13">
      <c r="A2720" s="12"/>
      <c r="B2720" s="14"/>
      <c r="E2720"/>
      <c r="L2720" s="1"/>
      <c r="M2720" s="1"/>
    </row>
    <row r="2721" spans="1:13">
      <c r="A2721" s="12"/>
      <c r="B2721" s="14"/>
      <c r="E2721"/>
      <c r="L2721" s="1"/>
      <c r="M2721" s="1"/>
    </row>
    <row r="2722" spans="1:13">
      <c r="A2722" s="12"/>
      <c r="B2722" s="14"/>
      <c r="E2722"/>
      <c r="L2722" s="1"/>
      <c r="M2722" s="1"/>
    </row>
    <row r="2723" spans="1:13">
      <c r="A2723" s="12"/>
      <c r="B2723" s="14"/>
      <c r="E2723"/>
      <c r="L2723" s="1"/>
      <c r="M2723" s="1"/>
    </row>
    <row r="2724" spans="1:13">
      <c r="A2724" s="12"/>
      <c r="B2724" s="14"/>
      <c r="E2724"/>
      <c r="L2724" s="1"/>
      <c r="M2724" s="1"/>
    </row>
    <row r="2725" spans="1:13">
      <c r="A2725" s="12"/>
      <c r="B2725" s="14"/>
      <c r="E2725"/>
      <c r="L2725" s="1"/>
      <c r="M2725" s="1"/>
    </row>
    <row r="2726" spans="1:13">
      <c r="A2726" s="12"/>
      <c r="B2726" s="14"/>
      <c r="E2726"/>
      <c r="L2726" s="1"/>
      <c r="M2726" s="1"/>
    </row>
    <row r="2727" spans="1:13">
      <c r="A2727" s="12"/>
      <c r="B2727" s="14"/>
      <c r="E2727"/>
      <c r="L2727" s="1"/>
      <c r="M2727" s="1"/>
    </row>
    <row r="2728" spans="1:13">
      <c r="A2728" s="12"/>
      <c r="B2728" s="14"/>
      <c r="E2728"/>
      <c r="L2728" s="1"/>
      <c r="M2728" s="1"/>
    </row>
    <row r="2729" spans="1:13">
      <c r="A2729" s="12"/>
      <c r="B2729" s="14"/>
      <c r="E2729"/>
      <c r="L2729" s="1"/>
      <c r="M2729" s="1"/>
    </row>
    <row r="2730" spans="1:13">
      <c r="A2730" s="12"/>
      <c r="B2730" s="14"/>
      <c r="E2730"/>
      <c r="L2730" s="1"/>
      <c r="M2730" s="1"/>
    </row>
    <row r="2731" spans="1:13">
      <c r="A2731" s="12"/>
      <c r="B2731" s="14"/>
      <c r="E2731"/>
      <c r="L2731" s="1"/>
      <c r="M2731" s="1"/>
    </row>
    <row r="2732" spans="1:13">
      <c r="A2732" s="12"/>
      <c r="B2732" s="14"/>
      <c r="E2732"/>
      <c r="L2732" s="1"/>
      <c r="M2732" s="1"/>
    </row>
    <row r="2733" spans="1:13">
      <c r="A2733" s="12"/>
      <c r="B2733" s="14"/>
      <c r="E2733"/>
      <c r="L2733" s="1"/>
      <c r="M2733" s="1"/>
    </row>
    <row r="2734" spans="1:13">
      <c r="A2734" s="12"/>
      <c r="B2734" s="14"/>
      <c r="E2734"/>
      <c r="L2734" s="1"/>
      <c r="M2734" s="1"/>
    </row>
    <row r="2735" spans="1:13">
      <c r="A2735" s="12"/>
      <c r="B2735" s="14"/>
      <c r="E2735"/>
      <c r="L2735" s="1"/>
      <c r="M2735" s="1"/>
    </row>
    <row r="2736" spans="1:13">
      <c r="A2736" s="12"/>
      <c r="B2736" s="14"/>
      <c r="E2736"/>
      <c r="L2736" s="1"/>
      <c r="M2736" s="1"/>
    </row>
    <row r="2737" spans="1:13">
      <c r="A2737" s="12"/>
      <c r="B2737" s="14"/>
      <c r="E2737"/>
      <c r="L2737" s="1"/>
      <c r="M2737" s="1"/>
    </row>
    <row r="2738" spans="1:13">
      <c r="A2738" s="12"/>
      <c r="B2738" s="14"/>
      <c r="E2738"/>
      <c r="L2738" s="1"/>
      <c r="M2738" s="1"/>
    </row>
    <row r="2739" spans="1:13">
      <c r="A2739" s="12"/>
      <c r="B2739" s="14"/>
      <c r="E2739"/>
      <c r="L2739" s="1"/>
      <c r="M2739" s="1"/>
    </row>
    <row r="2740" spans="1:13">
      <c r="A2740" s="12"/>
      <c r="B2740" s="14"/>
      <c r="E2740"/>
      <c r="L2740" s="1"/>
      <c r="M2740" s="1"/>
    </row>
    <row r="2741" spans="1:13">
      <c r="A2741" s="12"/>
      <c r="B2741" s="14"/>
      <c r="E2741"/>
      <c r="L2741" s="1"/>
      <c r="M2741" s="1"/>
    </row>
    <row r="2742" spans="1:13">
      <c r="A2742" s="12"/>
      <c r="B2742" s="14"/>
      <c r="E2742"/>
      <c r="L2742" s="1"/>
      <c r="M2742" s="1"/>
    </row>
    <row r="2743" spans="1:13">
      <c r="A2743" s="12"/>
      <c r="B2743" s="14"/>
      <c r="E2743"/>
      <c r="L2743" s="1"/>
      <c r="M2743" s="1"/>
    </row>
    <row r="2744" spans="1:13">
      <c r="A2744" s="12"/>
      <c r="B2744" s="14"/>
      <c r="E2744"/>
      <c r="L2744" s="1"/>
      <c r="M2744" s="1"/>
    </row>
    <row r="2745" spans="1:13">
      <c r="A2745" s="12"/>
      <c r="B2745" s="14"/>
      <c r="E2745"/>
      <c r="L2745" s="1"/>
      <c r="M2745" s="1"/>
    </row>
    <row r="2746" spans="1:13">
      <c r="A2746" s="12"/>
      <c r="B2746" s="14"/>
      <c r="E2746"/>
      <c r="L2746" s="1"/>
      <c r="M2746" s="1"/>
    </row>
    <row r="2747" spans="1:13">
      <c r="A2747" s="12"/>
      <c r="B2747" s="14"/>
      <c r="E2747"/>
      <c r="L2747" s="1"/>
      <c r="M2747" s="1"/>
    </row>
    <row r="2748" spans="1:13">
      <c r="A2748" s="12"/>
      <c r="B2748" s="14"/>
      <c r="E2748"/>
      <c r="L2748" s="1"/>
      <c r="M2748" s="1"/>
    </row>
    <row r="2749" spans="1:13">
      <c r="A2749" s="12"/>
      <c r="B2749" s="14"/>
      <c r="E2749"/>
      <c r="L2749" s="1"/>
      <c r="M2749" s="1"/>
    </row>
    <row r="2750" spans="1:13">
      <c r="A2750" s="12"/>
      <c r="B2750" s="14"/>
      <c r="E2750"/>
      <c r="L2750" s="1"/>
      <c r="M2750" s="1"/>
    </row>
    <row r="2751" spans="1:13">
      <c r="A2751" s="12"/>
      <c r="B2751" s="14"/>
      <c r="E2751"/>
      <c r="L2751" s="1"/>
      <c r="M2751" s="1"/>
    </row>
    <row r="2752" spans="1:13">
      <c r="A2752" s="12"/>
      <c r="B2752" s="14"/>
      <c r="E2752"/>
      <c r="L2752" s="1"/>
      <c r="M2752" s="1"/>
    </row>
    <row r="2753" spans="1:13">
      <c r="A2753" s="12"/>
      <c r="B2753" s="14"/>
      <c r="E2753"/>
      <c r="L2753" s="1"/>
      <c r="M2753" s="1"/>
    </row>
    <row r="2754" spans="1:13">
      <c r="A2754" s="12"/>
      <c r="B2754" s="14"/>
      <c r="E2754"/>
      <c r="L2754" s="1"/>
      <c r="M2754" s="1"/>
    </row>
    <row r="2755" spans="1:13">
      <c r="A2755" s="12"/>
      <c r="B2755" s="14"/>
      <c r="E2755"/>
      <c r="L2755" s="1"/>
      <c r="M2755" s="1"/>
    </row>
    <row r="2756" spans="1:13">
      <c r="A2756" s="12"/>
      <c r="B2756" s="14"/>
      <c r="E2756"/>
      <c r="L2756" s="1"/>
      <c r="M2756" s="1"/>
    </row>
    <row r="2757" spans="1:13">
      <c r="A2757" s="12"/>
      <c r="B2757" s="14"/>
      <c r="E2757"/>
      <c r="L2757" s="1"/>
      <c r="M2757" s="1"/>
    </row>
    <row r="2758" spans="1:13">
      <c r="A2758" s="12"/>
      <c r="B2758" s="14"/>
      <c r="E2758"/>
      <c r="L2758" s="1"/>
      <c r="M2758" s="1"/>
    </row>
    <row r="2759" spans="1:13">
      <c r="A2759" s="12"/>
      <c r="B2759" s="14"/>
      <c r="E2759"/>
      <c r="L2759" s="1"/>
      <c r="M2759" s="1"/>
    </row>
    <row r="2760" spans="1:13">
      <c r="A2760" s="12"/>
      <c r="B2760" s="14"/>
      <c r="E2760"/>
      <c r="L2760" s="1"/>
      <c r="M2760" s="1"/>
    </row>
    <row r="2761" spans="1:13">
      <c r="A2761" s="12"/>
      <c r="B2761" s="14"/>
      <c r="E2761"/>
      <c r="L2761" s="1"/>
      <c r="M2761" s="1"/>
    </row>
    <row r="2762" spans="1:13">
      <c r="A2762" s="12"/>
      <c r="B2762" s="14"/>
      <c r="E2762"/>
      <c r="L2762" s="1"/>
      <c r="M2762" s="1"/>
    </row>
    <row r="2763" spans="1:13">
      <c r="A2763" s="12"/>
      <c r="B2763" s="14"/>
      <c r="E2763"/>
      <c r="L2763" s="1"/>
      <c r="M2763" s="1"/>
    </row>
    <row r="2764" spans="1:13">
      <c r="A2764" s="12"/>
      <c r="B2764" s="14"/>
      <c r="E2764"/>
      <c r="L2764" s="1"/>
      <c r="M2764" s="1"/>
    </row>
    <row r="2765" spans="1:13">
      <c r="A2765" s="12"/>
      <c r="B2765" s="14"/>
      <c r="E2765"/>
      <c r="L2765" s="1"/>
      <c r="M2765" s="1"/>
    </row>
    <row r="2766" spans="1:13">
      <c r="A2766" s="12"/>
      <c r="B2766" s="14"/>
      <c r="E2766"/>
      <c r="L2766" s="1"/>
      <c r="M2766" s="1"/>
    </row>
    <row r="2767" spans="1:13">
      <c r="A2767" s="12"/>
      <c r="B2767" s="14"/>
      <c r="E2767"/>
      <c r="L2767" s="1"/>
      <c r="M2767" s="1"/>
    </row>
    <row r="2768" spans="1:13">
      <c r="A2768" s="12"/>
      <c r="B2768" s="14"/>
      <c r="E2768"/>
      <c r="L2768" s="1"/>
      <c r="M2768" s="1"/>
    </row>
    <row r="2769" spans="1:13">
      <c r="A2769" s="12"/>
      <c r="B2769" s="14"/>
      <c r="E2769"/>
      <c r="L2769" s="1"/>
      <c r="M2769" s="1"/>
    </row>
    <row r="2770" spans="1:13">
      <c r="A2770" s="12"/>
      <c r="B2770" s="14"/>
      <c r="E2770"/>
      <c r="L2770" s="1"/>
      <c r="M2770" s="1"/>
    </row>
    <row r="2771" spans="1:13">
      <c r="A2771" s="12"/>
      <c r="B2771" s="14"/>
      <c r="E2771"/>
      <c r="L2771" s="1"/>
      <c r="M2771" s="1"/>
    </row>
    <row r="2772" spans="1:13">
      <c r="A2772" s="12"/>
      <c r="B2772" s="14"/>
      <c r="E2772"/>
      <c r="L2772" s="1"/>
      <c r="M2772" s="1"/>
    </row>
    <row r="2773" spans="1:13">
      <c r="A2773" s="12"/>
      <c r="B2773" s="14"/>
      <c r="E2773"/>
      <c r="L2773" s="1"/>
      <c r="M2773" s="1"/>
    </row>
    <row r="2774" spans="1:13">
      <c r="A2774" s="12"/>
      <c r="B2774" s="14"/>
      <c r="E2774"/>
      <c r="L2774" s="1"/>
      <c r="M2774" s="1"/>
    </row>
    <row r="2775" spans="1:13">
      <c r="A2775" s="12"/>
      <c r="B2775" s="14"/>
      <c r="E2775"/>
      <c r="L2775" s="1"/>
      <c r="M2775" s="1"/>
    </row>
    <row r="2776" spans="1:13">
      <c r="A2776" s="12"/>
      <c r="B2776" s="14"/>
      <c r="E2776"/>
      <c r="L2776" s="1"/>
      <c r="M2776" s="1"/>
    </row>
    <row r="2777" spans="1:13">
      <c r="A2777" s="12"/>
      <c r="B2777" s="14"/>
      <c r="E2777"/>
      <c r="L2777" s="1"/>
      <c r="M2777" s="1"/>
    </row>
    <row r="2778" spans="1:13">
      <c r="A2778" s="12"/>
      <c r="B2778" s="14"/>
      <c r="E2778"/>
      <c r="L2778" s="1"/>
      <c r="M2778" s="1"/>
    </row>
    <row r="2779" spans="1:13">
      <c r="A2779" s="12"/>
      <c r="B2779" s="14"/>
      <c r="E2779"/>
      <c r="L2779" s="1"/>
      <c r="M2779" s="1"/>
    </row>
    <row r="2780" spans="1:13">
      <c r="A2780" s="12"/>
      <c r="B2780" s="14"/>
      <c r="E2780"/>
      <c r="L2780" s="1"/>
      <c r="M2780" s="1"/>
    </row>
    <row r="2781" spans="1:13">
      <c r="A2781" s="12"/>
      <c r="B2781" s="14"/>
      <c r="E2781"/>
      <c r="L2781" s="1"/>
      <c r="M2781" s="1"/>
    </row>
    <row r="2782" spans="1:13">
      <c r="A2782" s="12"/>
      <c r="B2782" s="14"/>
      <c r="E2782"/>
      <c r="L2782" s="1"/>
      <c r="M2782" s="1"/>
    </row>
    <row r="2783" spans="1:13">
      <c r="A2783" s="12"/>
      <c r="B2783" s="14"/>
      <c r="E2783"/>
      <c r="L2783" s="1"/>
      <c r="M2783" s="1"/>
    </row>
    <row r="2784" spans="1:13">
      <c r="A2784" s="12"/>
      <c r="B2784" s="14"/>
      <c r="E2784"/>
      <c r="L2784" s="1"/>
      <c r="M2784" s="1"/>
    </row>
    <row r="2785" spans="1:13">
      <c r="A2785" s="12"/>
      <c r="B2785" s="14"/>
      <c r="E2785"/>
      <c r="L2785" s="1"/>
      <c r="M2785" s="1"/>
    </row>
    <row r="2786" spans="1:13">
      <c r="A2786" s="12"/>
      <c r="B2786" s="14"/>
      <c r="E2786"/>
      <c r="L2786" s="1"/>
      <c r="M2786" s="1"/>
    </row>
    <row r="2787" spans="1:13">
      <c r="A2787" s="12"/>
      <c r="B2787" s="14"/>
      <c r="E2787"/>
      <c r="L2787" s="1"/>
      <c r="M2787" s="1"/>
    </row>
    <row r="2788" spans="1:13">
      <c r="A2788" s="12"/>
      <c r="B2788" s="14"/>
      <c r="E2788"/>
      <c r="L2788" s="1"/>
      <c r="M2788" s="1"/>
    </row>
    <row r="2789" spans="1:13">
      <c r="A2789" s="12"/>
      <c r="B2789" s="14"/>
      <c r="E2789"/>
      <c r="L2789" s="1"/>
      <c r="M2789" s="1"/>
    </row>
    <row r="2790" spans="1:13">
      <c r="A2790" s="12"/>
      <c r="B2790" s="14"/>
      <c r="E2790"/>
      <c r="L2790" s="1"/>
      <c r="M2790" s="1"/>
    </row>
    <row r="2791" spans="1:13">
      <c r="A2791" s="12"/>
      <c r="B2791" s="14"/>
      <c r="E2791"/>
      <c r="L2791" s="1"/>
      <c r="M2791" s="1"/>
    </row>
    <row r="2792" spans="1:13">
      <c r="A2792" s="12"/>
      <c r="B2792" s="14"/>
      <c r="E2792"/>
      <c r="L2792" s="1"/>
      <c r="M2792" s="1"/>
    </row>
    <row r="2793" spans="1:13">
      <c r="A2793" s="12"/>
      <c r="B2793" s="14"/>
      <c r="E2793"/>
      <c r="L2793" s="1"/>
      <c r="M2793" s="1"/>
    </row>
    <row r="2794" spans="1:13">
      <c r="A2794" s="12"/>
      <c r="B2794" s="14"/>
      <c r="E2794"/>
      <c r="L2794" s="1"/>
      <c r="M2794" s="1"/>
    </row>
    <row r="2795" spans="1:13">
      <c r="A2795" s="12"/>
      <c r="B2795" s="14"/>
      <c r="E2795"/>
      <c r="L2795" s="1"/>
      <c r="M2795" s="1"/>
    </row>
    <row r="2796" spans="1:13">
      <c r="A2796" s="12"/>
      <c r="B2796" s="14"/>
      <c r="E2796"/>
      <c r="L2796" s="1"/>
      <c r="M2796" s="1"/>
    </row>
    <row r="2797" spans="1:13">
      <c r="A2797" s="12"/>
      <c r="B2797" s="14"/>
      <c r="E2797"/>
      <c r="L2797" s="1"/>
      <c r="M2797" s="1"/>
    </row>
    <row r="2798" spans="1:13">
      <c r="A2798" s="12"/>
      <c r="B2798" s="14"/>
      <c r="E2798"/>
      <c r="L2798" s="1"/>
      <c r="M2798" s="1"/>
    </row>
    <row r="2799" spans="1:13">
      <c r="A2799" s="12"/>
      <c r="B2799" s="14"/>
      <c r="E2799"/>
      <c r="L2799" s="1"/>
      <c r="M2799" s="1"/>
    </row>
    <row r="2800" spans="1:13">
      <c r="A2800" s="12"/>
      <c r="B2800" s="14"/>
      <c r="E2800"/>
      <c r="L2800" s="1"/>
      <c r="M2800" s="1"/>
    </row>
    <row r="2801" spans="1:13">
      <c r="A2801" s="12"/>
      <c r="B2801" s="14"/>
      <c r="E2801"/>
      <c r="L2801" s="1"/>
      <c r="M2801" s="1"/>
    </row>
    <row r="2802" spans="1:13">
      <c r="A2802" s="12"/>
      <c r="B2802" s="14"/>
      <c r="E2802"/>
      <c r="L2802" s="1"/>
      <c r="M2802" s="1"/>
    </row>
    <row r="2803" spans="1:13">
      <c r="A2803" s="12"/>
      <c r="B2803" s="14"/>
      <c r="E2803"/>
      <c r="L2803" s="1"/>
      <c r="M2803" s="1"/>
    </row>
    <row r="2804" spans="1:13">
      <c r="A2804" s="12"/>
      <c r="B2804" s="14"/>
      <c r="E2804"/>
      <c r="L2804" s="1"/>
      <c r="M2804" s="1"/>
    </row>
    <row r="2805" spans="1:13">
      <c r="A2805" s="12"/>
      <c r="B2805" s="14"/>
      <c r="E2805"/>
      <c r="L2805" s="1"/>
      <c r="M2805" s="1"/>
    </row>
    <row r="2806" spans="1:13">
      <c r="A2806" s="12"/>
      <c r="B2806" s="14"/>
      <c r="E2806"/>
      <c r="L2806" s="1"/>
      <c r="M2806" s="1"/>
    </row>
    <row r="2807" spans="1:13">
      <c r="A2807" s="12"/>
      <c r="B2807" s="14"/>
      <c r="E2807"/>
      <c r="L2807" s="1"/>
      <c r="M2807" s="1"/>
    </row>
    <row r="2808" spans="1:13">
      <c r="A2808" s="12"/>
      <c r="B2808" s="14"/>
      <c r="E2808"/>
      <c r="L2808" s="1"/>
      <c r="M2808" s="1"/>
    </row>
    <row r="2809" spans="1:13">
      <c r="A2809" s="12"/>
      <c r="B2809" s="14"/>
      <c r="E2809"/>
      <c r="L2809" s="1"/>
      <c r="M2809" s="1"/>
    </row>
    <row r="2810" spans="1:13">
      <c r="A2810" s="12"/>
      <c r="B2810" s="14"/>
      <c r="E2810"/>
      <c r="L2810" s="1"/>
      <c r="M2810" s="1"/>
    </row>
    <row r="2811" spans="1:13">
      <c r="A2811" s="12"/>
      <c r="B2811" s="14"/>
      <c r="E2811"/>
      <c r="L2811" s="1"/>
      <c r="M2811" s="1"/>
    </row>
    <row r="2812" spans="1:13">
      <c r="A2812" s="12"/>
      <c r="B2812" s="14"/>
      <c r="E2812"/>
      <c r="L2812" s="1"/>
      <c r="M2812" s="1"/>
    </row>
    <row r="2813" spans="1:13">
      <c r="A2813" s="12"/>
      <c r="B2813" s="14"/>
      <c r="E2813"/>
      <c r="L2813" s="1"/>
      <c r="M2813" s="1"/>
    </row>
    <row r="2814" spans="1:13">
      <c r="A2814" s="12"/>
      <c r="B2814" s="14"/>
      <c r="E2814"/>
      <c r="L2814" s="1"/>
      <c r="M2814" s="1"/>
    </row>
    <row r="2815" spans="1:13">
      <c r="A2815" s="12"/>
      <c r="B2815" s="14"/>
      <c r="E2815"/>
      <c r="L2815" s="1"/>
      <c r="M2815" s="1"/>
    </row>
    <row r="2816" spans="1:13">
      <c r="A2816" s="12"/>
      <c r="B2816" s="14"/>
      <c r="E2816"/>
      <c r="L2816" s="1"/>
      <c r="M2816" s="1"/>
    </row>
    <row r="2817" spans="1:13">
      <c r="A2817" s="12"/>
      <c r="B2817" s="14"/>
      <c r="E2817"/>
      <c r="L2817" s="1"/>
      <c r="M2817" s="1"/>
    </row>
    <row r="2818" spans="1:13">
      <c r="A2818" s="12"/>
      <c r="B2818" s="14"/>
      <c r="E2818"/>
      <c r="L2818" s="1"/>
      <c r="M2818" s="1"/>
    </row>
    <row r="2819" spans="1:13">
      <c r="A2819" s="12"/>
      <c r="B2819" s="14"/>
      <c r="E2819"/>
      <c r="L2819" s="1"/>
      <c r="M2819" s="1"/>
    </row>
    <row r="2820" spans="1:13">
      <c r="A2820" s="12"/>
      <c r="B2820" s="14"/>
      <c r="E2820"/>
      <c r="L2820" s="1"/>
      <c r="M2820" s="1"/>
    </row>
    <row r="2821" spans="1:13">
      <c r="A2821" s="12"/>
      <c r="B2821" s="14"/>
      <c r="E2821"/>
      <c r="L2821" s="1"/>
      <c r="M2821" s="1"/>
    </row>
    <row r="2822" spans="1:13">
      <c r="A2822" s="12"/>
      <c r="B2822" s="14"/>
      <c r="E2822"/>
      <c r="L2822" s="1"/>
      <c r="M2822" s="1"/>
    </row>
    <row r="2823" spans="1:13">
      <c r="A2823" s="12"/>
      <c r="B2823" s="14"/>
      <c r="E2823"/>
      <c r="L2823" s="1"/>
      <c r="M2823" s="1"/>
    </row>
    <row r="2824" spans="1:13">
      <c r="A2824" s="12"/>
      <c r="B2824" s="14"/>
      <c r="E2824"/>
      <c r="L2824" s="1"/>
      <c r="M2824" s="1"/>
    </row>
    <row r="2825" spans="1:13">
      <c r="A2825" s="12"/>
      <c r="B2825" s="14"/>
      <c r="E2825"/>
      <c r="L2825" s="1"/>
      <c r="M2825" s="1"/>
    </row>
    <row r="2826" spans="1:13">
      <c r="A2826" s="12"/>
      <c r="B2826" s="14"/>
      <c r="E2826"/>
      <c r="L2826" s="1"/>
      <c r="M2826" s="1"/>
    </row>
    <row r="2827" spans="1:13">
      <c r="A2827" s="12"/>
      <c r="B2827" s="14"/>
      <c r="E2827"/>
      <c r="L2827" s="1"/>
      <c r="M2827" s="1"/>
    </row>
    <row r="2828" spans="1:13">
      <c r="A2828" s="12"/>
      <c r="B2828" s="14"/>
      <c r="E2828"/>
      <c r="L2828" s="1"/>
      <c r="M2828" s="1"/>
    </row>
    <row r="2829" spans="1:13">
      <c r="A2829" s="12"/>
      <c r="B2829" s="14"/>
      <c r="E2829"/>
      <c r="L2829" s="1"/>
      <c r="M2829" s="1"/>
    </row>
    <row r="2830" spans="1:13">
      <c r="A2830" s="12"/>
      <c r="B2830" s="14"/>
      <c r="E2830"/>
      <c r="L2830" s="1"/>
      <c r="M2830" s="1"/>
    </row>
    <row r="2831" spans="1:13">
      <c r="A2831" s="12"/>
      <c r="B2831" s="14"/>
      <c r="E2831"/>
      <c r="L2831" s="1"/>
      <c r="M2831" s="1"/>
    </row>
    <row r="2832" spans="1:13">
      <c r="A2832" s="12"/>
      <c r="B2832" s="14"/>
      <c r="E2832"/>
      <c r="L2832" s="1"/>
      <c r="M2832" s="1"/>
    </row>
    <row r="2833" spans="1:13">
      <c r="A2833" s="12"/>
      <c r="B2833" s="14"/>
      <c r="E2833"/>
      <c r="L2833" s="1"/>
      <c r="M2833" s="1"/>
    </row>
    <row r="2834" spans="1:13">
      <c r="A2834" s="12"/>
      <c r="B2834" s="14"/>
      <c r="E2834"/>
      <c r="L2834" s="1"/>
      <c r="M2834" s="1"/>
    </row>
    <row r="2835" spans="1:13">
      <c r="A2835" s="12"/>
      <c r="B2835" s="14"/>
      <c r="E2835"/>
      <c r="L2835" s="1"/>
      <c r="M2835" s="1"/>
    </row>
    <row r="2836" spans="1:13">
      <c r="A2836" s="12"/>
      <c r="B2836" s="14"/>
      <c r="E2836"/>
      <c r="L2836" s="1"/>
      <c r="M2836" s="1"/>
    </row>
    <row r="2837" spans="1:13">
      <c r="A2837" s="12"/>
      <c r="B2837" s="14"/>
      <c r="E2837"/>
      <c r="L2837" s="1"/>
      <c r="M2837" s="1"/>
    </row>
    <row r="2838" spans="1:13">
      <c r="A2838" s="12"/>
      <c r="B2838" s="14"/>
      <c r="E2838"/>
      <c r="L2838" s="1"/>
      <c r="M2838" s="1"/>
    </row>
    <row r="2839" spans="1:13">
      <c r="A2839" s="12"/>
      <c r="B2839" s="14"/>
      <c r="E2839"/>
      <c r="L2839" s="1"/>
      <c r="M2839" s="1"/>
    </row>
    <row r="2840" spans="1:13">
      <c r="A2840" s="12"/>
      <c r="B2840" s="14"/>
      <c r="E2840"/>
      <c r="L2840" s="1"/>
      <c r="M2840" s="1"/>
    </row>
    <row r="2841" spans="1:13">
      <c r="A2841" s="12"/>
      <c r="B2841" s="14"/>
      <c r="E2841"/>
      <c r="L2841" s="1"/>
      <c r="M2841" s="1"/>
    </row>
    <row r="2842" spans="1:13">
      <c r="A2842" s="12"/>
      <c r="B2842" s="14"/>
      <c r="E2842"/>
      <c r="L2842" s="1"/>
      <c r="M2842" s="1"/>
    </row>
    <row r="2843" spans="1:13">
      <c r="A2843" s="12"/>
      <c r="B2843" s="14"/>
      <c r="E2843"/>
      <c r="L2843" s="1"/>
      <c r="M2843" s="1"/>
    </row>
    <row r="2844" spans="1:13">
      <c r="A2844" s="12"/>
      <c r="B2844" s="14"/>
      <c r="E2844"/>
      <c r="L2844" s="1"/>
      <c r="M2844" s="1"/>
    </row>
    <row r="2845" spans="1:13">
      <c r="A2845" s="12"/>
      <c r="B2845" s="14"/>
      <c r="E2845"/>
      <c r="L2845" s="1"/>
      <c r="M2845" s="1"/>
    </row>
    <row r="2846" spans="1:13">
      <c r="A2846" s="12"/>
      <c r="B2846" s="14"/>
      <c r="E2846"/>
      <c r="L2846" s="1"/>
      <c r="M2846" s="1"/>
    </row>
    <row r="2847" spans="1:13">
      <c r="A2847" s="12"/>
      <c r="B2847" s="14"/>
      <c r="E2847"/>
      <c r="L2847" s="1"/>
      <c r="M2847" s="1"/>
    </row>
    <row r="2848" spans="1:13">
      <c r="A2848" s="12"/>
      <c r="B2848" s="14"/>
      <c r="E2848"/>
      <c r="L2848" s="1"/>
      <c r="M2848" s="1"/>
    </row>
    <row r="2849" spans="1:13">
      <c r="A2849" s="12"/>
      <c r="B2849" s="14"/>
      <c r="E2849"/>
      <c r="L2849" s="1"/>
      <c r="M2849" s="1"/>
    </row>
    <row r="2850" spans="1:13">
      <c r="A2850" s="12"/>
      <c r="B2850" s="14"/>
      <c r="E2850"/>
      <c r="L2850" s="1"/>
      <c r="M2850" s="1"/>
    </row>
    <row r="2851" spans="1:13">
      <c r="A2851" s="12"/>
      <c r="B2851" s="14"/>
      <c r="E2851"/>
      <c r="L2851" s="1"/>
      <c r="M2851" s="1"/>
    </row>
    <row r="2852" spans="1:13">
      <c r="A2852" s="12"/>
      <c r="B2852" s="14"/>
      <c r="E2852"/>
      <c r="L2852" s="1"/>
      <c r="M2852" s="1"/>
    </row>
    <row r="2853" spans="1:13">
      <c r="A2853" s="12"/>
      <c r="B2853" s="14"/>
      <c r="E2853"/>
      <c r="L2853" s="1"/>
      <c r="M2853" s="1"/>
    </row>
    <row r="2854" spans="1:13">
      <c r="A2854" s="12"/>
      <c r="B2854" s="14"/>
      <c r="E2854"/>
      <c r="L2854" s="1"/>
      <c r="M2854" s="1"/>
    </row>
    <row r="2855" spans="1:13">
      <c r="A2855" s="12"/>
      <c r="B2855" s="14"/>
      <c r="E2855"/>
      <c r="L2855" s="1"/>
      <c r="M2855" s="1"/>
    </row>
    <row r="2856" spans="1:13">
      <c r="A2856" s="12"/>
      <c r="B2856" s="14"/>
      <c r="E2856"/>
      <c r="L2856" s="1"/>
      <c r="M2856" s="1"/>
    </row>
    <row r="2857" spans="1:13">
      <c r="A2857" s="12"/>
      <c r="B2857" s="14"/>
      <c r="E2857"/>
      <c r="L2857" s="1"/>
      <c r="M2857" s="1"/>
    </row>
    <row r="2858" spans="1:13">
      <c r="A2858" s="12"/>
      <c r="B2858" s="14"/>
      <c r="E2858"/>
      <c r="L2858" s="1"/>
      <c r="M2858" s="1"/>
    </row>
    <row r="2859" spans="1:13">
      <c r="A2859" s="12"/>
      <c r="B2859" s="14"/>
      <c r="E2859"/>
      <c r="L2859" s="1"/>
      <c r="M2859" s="1"/>
    </row>
    <row r="2860" spans="1:13">
      <c r="A2860" s="12"/>
      <c r="B2860" s="14"/>
      <c r="E2860"/>
      <c r="L2860" s="1"/>
      <c r="M2860" s="1"/>
    </row>
    <row r="2861" spans="1:13">
      <c r="A2861" s="12"/>
      <c r="B2861" s="14"/>
      <c r="E2861"/>
      <c r="L2861" s="1"/>
      <c r="M2861" s="1"/>
    </row>
    <row r="2862" spans="1:13">
      <c r="A2862" s="12"/>
      <c r="B2862" s="14"/>
      <c r="E2862"/>
      <c r="L2862" s="1"/>
      <c r="M2862" s="1"/>
    </row>
    <row r="2863" spans="1:13">
      <c r="A2863" s="12"/>
      <c r="B2863" s="14"/>
      <c r="E2863"/>
      <c r="L2863" s="1"/>
      <c r="M2863" s="1"/>
    </row>
    <row r="2864" spans="1:13">
      <c r="A2864" s="12"/>
      <c r="B2864" s="14"/>
      <c r="E2864"/>
      <c r="L2864" s="1"/>
      <c r="M2864" s="1"/>
    </row>
    <row r="2865" spans="1:13">
      <c r="A2865" s="12"/>
      <c r="B2865" s="14"/>
      <c r="E2865"/>
      <c r="L2865" s="1"/>
      <c r="M2865" s="1"/>
    </row>
    <row r="2866" spans="1:13">
      <c r="A2866" s="12"/>
      <c r="B2866" s="14"/>
      <c r="E2866"/>
      <c r="L2866" s="1"/>
      <c r="M2866" s="1"/>
    </row>
    <row r="2867" spans="1:13">
      <c r="A2867" s="12"/>
      <c r="B2867" s="14"/>
      <c r="E2867"/>
      <c r="L2867" s="1"/>
      <c r="M2867" s="1"/>
    </row>
    <row r="2868" spans="1:13">
      <c r="A2868" s="12"/>
      <c r="B2868" s="14"/>
      <c r="E2868"/>
      <c r="L2868" s="1"/>
      <c r="M2868" s="1"/>
    </row>
    <row r="2869" spans="1:13">
      <c r="A2869" s="12"/>
      <c r="B2869" s="14"/>
      <c r="E2869"/>
      <c r="L2869" s="1"/>
      <c r="M2869" s="1"/>
    </row>
    <row r="2870" spans="1:13">
      <c r="A2870" s="12"/>
      <c r="B2870" s="14"/>
      <c r="E2870"/>
      <c r="L2870" s="1"/>
      <c r="M2870" s="1"/>
    </row>
    <row r="2871" spans="1:13">
      <c r="A2871" s="12"/>
      <c r="B2871" s="14"/>
      <c r="E2871"/>
      <c r="L2871" s="1"/>
      <c r="M2871" s="1"/>
    </row>
    <row r="2872" spans="1:13">
      <c r="A2872" s="12"/>
      <c r="B2872" s="14"/>
      <c r="E2872"/>
      <c r="L2872" s="1"/>
      <c r="M2872" s="1"/>
    </row>
    <row r="2873" spans="1:13">
      <c r="A2873" s="12"/>
      <c r="B2873" s="14"/>
      <c r="E2873"/>
      <c r="L2873" s="1"/>
      <c r="M2873" s="1"/>
    </row>
    <row r="2874" spans="1:13">
      <c r="A2874" s="12"/>
      <c r="B2874" s="14"/>
      <c r="E2874"/>
      <c r="L2874" s="1"/>
      <c r="M2874" s="1"/>
    </row>
    <row r="2875" spans="1:13">
      <c r="A2875" s="12"/>
      <c r="B2875" s="14"/>
      <c r="E2875"/>
      <c r="L2875" s="1"/>
      <c r="M2875" s="1"/>
    </row>
    <row r="2876" spans="1:13">
      <c r="A2876" s="12"/>
      <c r="B2876" s="14"/>
      <c r="E2876"/>
      <c r="L2876" s="1"/>
      <c r="M2876" s="1"/>
    </row>
    <row r="2877" spans="1:13">
      <c r="A2877" s="12"/>
      <c r="B2877" s="14"/>
      <c r="E2877"/>
      <c r="L2877" s="1"/>
      <c r="M2877" s="1"/>
    </row>
    <row r="2878" spans="1:13">
      <c r="A2878" s="12"/>
      <c r="B2878" s="14"/>
      <c r="E2878"/>
      <c r="L2878" s="1"/>
      <c r="M2878" s="1"/>
    </row>
    <row r="2879" spans="1:13">
      <c r="A2879" s="12"/>
      <c r="B2879" s="14"/>
      <c r="E2879"/>
      <c r="L2879" s="1"/>
      <c r="M2879" s="1"/>
    </row>
    <row r="2880" spans="1:13">
      <c r="A2880" s="12"/>
      <c r="B2880" s="14"/>
      <c r="E2880"/>
      <c r="L2880" s="1"/>
      <c r="M2880" s="1"/>
    </row>
    <row r="2881" spans="1:13">
      <c r="A2881" s="12"/>
      <c r="B2881" s="14"/>
      <c r="E2881"/>
      <c r="L2881" s="1"/>
      <c r="M2881" s="1"/>
    </row>
    <row r="2882" spans="1:13">
      <c r="A2882" s="12"/>
      <c r="B2882" s="14"/>
      <c r="E2882"/>
      <c r="L2882" s="1"/>
      <c r="M2882" s="1"/>
    </row>
    <row r="2883" spans="1:13">
      <c r="A2883" s="12"/>
      <c r="B2883" s="14"/>
      <c r="E2883"/>
      <c r="L2883" s="1"/>
      <c r="M2883" s="1"/>
    </row>
    <row r="2884" spans="1:13">
      <c r="A2884" s="12"/>
      <c r="B2884" s="14"/>
      <c r="E2884"/>
      <c r="L2884" s="1"/>
      <c r="M2884" s="1"/>
    </row>
    <row r="2885" spans="1:13">
      <c r="A2885" s="12"/>
      <c r="B2885" s="14"/>
      <c r="E2885"/>
      <c r="L2885" s="1"/>
      <c r="M2885" s="1"/>
    </row>
    <row r="2886" spans="1:13">
      <c r="A2886" s="12"/>
      <c r="B2886" s="14"/>
      <c r="E2886"/>
      <c r="L2886" s="1"/>
      <c r="M2886" s="1"/>
    </row>
    <row r="2887" spans="1:13">
      <c r="A2887" s="12"/>
      <c r="B2887" s="14"/>
      <c r="E2887"/>
      <c r="L2887" s="1"/>
      <c r="M2887" s="1"/>
    </row>
    <row r="2888" spans="1:13">
      <c r="A2888" s="12"/>
      <c r="B2888" s="14"/>
      <c r="E2888"/>
      <c r="L2888" s="1"/>
      <c r="M2888" s="1"/>
    </row>
    <row r="2889" spans="1:13">
      <c r="A2889" s="12"/>
      <c r="B2889" s="14"/>
      <c r="E2889"/>
      <c r="L2889" s="1"/>
      <c r="M2889" s="1"/>
    </row>
    <row r="2890" spans="1:13">
      <c r="A2890" s="12"/>
      <c r="B2890" s="14"/>
      <c r="E2890"/>
      <c r="L2890" s="1"/>
      <c r="M2890" s="1"/>
    </row>
    <row r="2891" spans="1:13">
      <c r="A2891" s="12"/>
      <c r="B2891" s="14"/>
      <c r="E2891"/>
      <c r="L2891" s="1"/>
      <c r="M2891" s="1"/>
    </row>
    <row r="2892" spans="1:13">
      <c r="A2892" s="12"/>
      <c r="B2892" s="14"/>
      <c r="E2892"/>
      <c r="L2892" s="1"/>
      <c r="M2892" s="1"/>
    </row>
    <row r="2893" spans="1:13">
      <c r="A2893" s="12"/>
      <c r="B2893" s="14"/>
      <c r="E2893"/>
      <c r="L2893" s="1"/>
      <c r="M2893" s="1"/>
    </row>
    <row r="2894" spans="1:13">
      <c r="A2894" s="12"/>
      <c r="B2894" s="14"/>
      <c r="E2894"/>
      <c r="L2894" s="1"/>
      <c r="M2894" s="1"/>
    </row>
    <row r="2895" spans="1:13">
      <c r="A2895" s="12"/>
      <c r="B2895" s="14"/>
      <c r="E2895"/>
      <c r="L2895" s="1"/>
      <c r="M2895" s="1"/>
    </row>
    <row r="2896" spans="1:13">
      <c r="A2896" s="12"/>
      <c r="B2896" s="14"/>
      <c r="E2896"/>
      <c r="L2896" s="1"/>
      <c r="M2896" s="1"/>
    </row>
    <row r="2897" spans="1:13">
      <c r="A2897" s="12"/>
      <c r="B2897" s="14"/>
      <c r="E2897"/>
      <c r="L2897" s="1"/>
      <c r="M2897" s="1"/>
    </row>
    <row r="2898" spans="1:13">
      <c r="A2898" s="12"/>
      <c r="B2898" s="14"/>
      <c r="E2898"/>
      <c r="L2898" s="1"/>
      <c r="M2898" s="1"/>
    </row>
    <row r="2899" spans="1:13">
      <c r="A2899" s="12"/>
      <c r="B2899" s="14"/>
      <c r="E2899"/>
      <c r="L2899" s="1"/>
      <c r="M2899" s="1"/>
    </row>
    <row r="2900" spans="1:13">
      <c r="A2900" s="12"/>
      <c r="B2900" s="14"/>
      <c r="E2900"/>
      <c r="L2900" s="1"/>
      <c r="M2900" s="1"/>
    </row>
    <row r="2901" spans="1:13">
      <c r="A2901" s="12"/>
      <c r="B2901" s="14"/>
      <c r="E2901"/>
      <c r="L2901" s="1"/>
      <c r="M2901" s="1"/>
    </row>
    <row r="2902" spans="1:13">
      <c r="A2902" s="12"/>
      <c r="B2902" s="14"/>
      <c r="E2902"/>
      <c r="L2902" s="1"/>
      <c r="M2902" s="1"/>
    </row>
    <row r="2903" spans="1:13">
      <c r="A2903" s="12"/>
      <c r="B2903" s="14"/>
      <c r="E2903"/>
      <c r="L2903" s="1"/>
      <c r="M2903" s="1"/>
    </row>
    <row r="2904" spans="1:13">
      <c r="A2904" s="12"/>
      <c r="B2904" s="14"/>
      <c r="E2904"/>
      <c r="L2904" s="1"/>
      <c r="M2904" s="1"/>
    </row>
    <row r="2905" spans="1:13">
      <c r="A2905" s="12"/>
      <c r="B2905" s="14"/>
      <c r="E2905"/>
      <c r="L2905" s="1"/>
      <c r="M2905" s="1"/>
    </row>
    <row r="2906" spans="1:13">
      <c r="A2906" s="12"/>
      <c r="B2906" s="14"/>
      <c r="E2906"/>
      <c r="L2906" s="1"/>
      <c r="M2906" s="1"/>
    </row>
    <row r="2907" spans="1:13">
      <c r="A2907" s="12"/>
      <c r="B2907" s="14"/>
      <c r="E2907"/>
      <c r="L2907" s="1"/>
      <c r="M2907" s="1"/>
    </row>
    <row r="2908" spans="1:13">
      <c r="A2908" s="12"/>
      <c r="B2908" s="14"/>
      <c r="E2908"/>
      <c r="L2908" s="1"/>
      <c r="M2908" s="1"/>
    </row>
    <row r="2909" spans="1:13">
      <c r="A2909" s="12"/>
      <c r="B2909" s="14"/>
      <c r="E2909"/>
      <c r="L2909" s="1"/>
      <c r="M2909" s="1"/>
    </row>
    <row r="2910" spans="1:13">
      <c r="A2910" s="12"/>
      <c r="B2910" s="14"/>
      <c r="E2910"/>
      <c r="L2910" s="1"/>
      <c r="M2910" s="1"/>
    </row>
    <row r="2911" spans="1:13">
      <c r="A2911" s="12"/>
      <c r="B2911" s="14"/>
      <c r="E2911"/>
      <c r="L2911" s="1"/>
      <c r="M2911" s="1"/>
    </row>
    <row r="2912" spans="1:13">
      <c r="A2912" s="12"/>
      <c r="B2912" s="14"/>
      <c r="E2912"/>
      <c r="L2912" s="1"/>
      <c r="M2912" s="1"/>
    </row>
    <row r="2913" spans="1:13">
      <c r="A2913" s="12"/>
      <c r="B2913" s="14"/>
      <c r="E2913"/>
      <c r="L2913" s="1"/>
      <c r="M2913" s="1"/>
    </row>
    <row r="2914" spans="1:13">
      <c r="A2914" s="12"/>
      <c r="B2914" s="14"/>
      <c r="E2914"/>
      <c r="L2914" s="1"/>
      <c r="M2914" s="1"/>
    </row>
    <row r="2915" spans="1:13">
      <c r="A2915" s="12"/>
      <c r="B2915" s="14"/>
      <c r="E2915"/>
      <c r="L2915" s="1"/>
      <c r="M2915" s="1"/>
    </row>
    <row r="2916" spans="1:13">
      <c r="A2916" s="12"/>
      <c r="B2916" s="14"/>
      <c r="E2916"/>
      <c r="L2916" s="1"/>
      <c r="M2916" s="1"/>
    </row>
    <row r="2917" spans="1:13">
      <c r="A2917" s="12"/>
      <c r="B2917" s="14"/>
      <c r="E2917"/>
      <c r="L2917" s="1"/>
      <c r="M2917" s="1"/>
    </row>
    <row r="2918" spans="1:13">
      <c r="A2918" s="12"/>
      <c r="B2918" s="14"/>
      <c r="E2918"/>
      <c r="L2918" s="1"/>
      <c r="M2918" s="1"/>
    </row>
    <row r="2919" spans="1:13">
      <c r="A2919" s="12"/>
      <c r="B2919" s="14"/>
      <c r="E2919"/>
      <c r="L2919" s="1"/>
      <c r="M2919" s="1"/>
    </row>
    <row r="2920" spans="1:13">
      <c r="A2920" s="12"/>
      <c r="B2920" s="14"/>
      <c r="E2920"/>
      <c r="L2920" s="1"/>
      <c r="M2920" s="1"/>
    </row>
    <row r="2921" spans="1:13">
      <c r="A2921" s="12"/>
      <c r="B2921" s="14"/>
      <c r="E2921"/>
      <c r="L2921" s="1"/>
      <c r="M2921" s="1"/>
    </row>
    <row r="2922" spans="1:13">
      <c r="A2922" s="12"/>
      <c r="B2922" s="14"/>
      <c r="E2922"/>
      <c r="L2922" s="1"/>
      <c r="M2922" s="1"/>
    </row>
    <row r="2923" spans="1:13">
      <c r="A2923" s="12"/>
      <c r="B2923" s="14"/>
      <c r="E2923"/>
      <c r="L2923" s="1"/>
      <c r="M2923" s="1"/>
    </row>
    <row r="2924" spans="1:13">
      <c r="A2924" s="12"/>
      <c r="B2924" s="14"/>
      <c r="E2924"/>
      <c r="L2924" s="1"/>
      <c r="M2924" s="1"/>
    </row>
    <row r="2925" spans="1:13">
      <c r="A2925" s="12"/>
      <c r="B2925" s="14"/>
      <c r="E2925"/>
      <c r="L2925" s="1"/>
      <c r="M2925" s="1"/>
    </row>
    <row r="2926" spans="1:13">
      <c r="A2926" s="12"/>
      <c r="B2926" s="14"/>
      <c r="E2926"/>
      <c r="L2926" s="1"/>
      <c r="M2926" s="1"/>
    </row>
    <row r="2927" spans="1:13">
      <c r="A2927" s="12"/>
      <c r="B2927" s="14"/>
      <c r="E2927"/>
      <c r="L2927" s="1"/>
      <c r="M2927" s="1"/>
    </row>
    <row r="2928" spans="1:13">
      <c r="A2928" s="12"/>
      <c r="B2928" s="14"/>
      <c r="E2928"/>
      <c r="L2928" s="1"/>
      <c r="M2928" s="1"/>
    </row>
    <row r="2929" spans="1:13">
      <c r="A2929" s="12"/>
      <c r="B2929" s="14"/>
      <c r="E2929"/>
      <c r="L2929" s="1"/>
      <c r="M2929" s="1"/>
    </row>
    <row r="2930" spans="1:13">
      <c r="A2930" s="12"/>
      <c r="B2930" s="14"/>
      <c r="E2930"/>
      <c r="L2930" s="1"/>
      <c r="M2930" s="1"/>
    </row>
    <row r="2931" spans="1:13">
      <c r="A2931" s="12"/>
      <c r="B2931" s="14"/>
      <c r="E2931"/>
      <c r="L2931" s="1"/>
      <c r="M2931" s="1"/>
    </row>
    <row r="2932" spans="1:13">
      <c r="A2932" s="12"/>
      <c r="B2932" s="14"/>
      <c r="E2932"/>
      <c r="L2932" s="1"/>
      <c r="M2932" s="1"/>
    </row>
    <row r="2933" spans="1:13">
      <c r="A2933" s="12"/>
      <c r="B2933" s="14"/>
      <c r="E2933"/>
      <c r="L2933" s="1"/>
      <c r="M2933" s="1"/>
    </row>
    <row r="2934" spans="1:13">
      <c r="A2934" s="12"/>
      <c r="B2934" s="14"/>
      <c r="E2934"/>
      <c r="L2934" s="1"/>
      <c r="M2934" s="1"/>
    </row>
    <row r="2935" spans="1:13">
      <c r="A2935" s="12"/>
      <c r="B2935" s="14"/>
      <c r="E2935"/>
      <c r="L2935" s="1"/>
      <c r="M2935" s="1"/>
    </row>
    <row r="2936" spans="1:13">
      <c r="A2936" s="12"/>
      <c r="B2936" s="14"/>
      <c r="E2936"/>
      <c r="L2936" s="1"/>
      <c r="M2936" s="1"/>
    </row>
    <row r="2937" spans="1:13">
      <c r="A2937" s="12"/>
      <c r="B2937" s="14"/>
      <c r="E2937"/>
      <c r="L2937" s="1"/>
      <c r="M2937" s="1"/>
    </row>
    <row r="2938" spans="1:13">
      <c r="A2938" s="12"/>
      <c r="B2938" s="14"/>
      <c r="E2938"/>
      <c r="L2938" s="1"/>
      <c r="M2938" s="1"/>
    </row>
    <row r="2939" spans="1:13">
      <c r="A2939" s="12"/>
      <c r="B2939" s="14"/>
      <c r="E2939"/>
      <c r="L2939" s="1"/>
      <c r="M2939" s="1"/>
    </row>
    <row r="2940" spans="1:13">
      <c r="A2940" s="12"/>
      <c r="B2940" s="14"/>
      <c r="E2940"/>
      <c r="L2940" s="1"/>
      <c r="M2940" s="1"/>
    </row>
    <row r="2941" spans="1:13">
      <c r="A2941" s="12"/>
      <c r="B2941" s="14"/>
      <c r="E2941"/>
      <c r="L2941" s="1"/>
      <c r="M2941" s="1"/>
    </row>
    <row r="2942" spans="1:13">
      <c r="A2942" s="12"/>
      <c r="B2942" s="14"/>
      <c r="E2942"/>
      <c r="L2942" s="1"/>
      <c r="M2942" s="1"/>
    </row>
    <row r="2943" spans="1:13">
      <c r="A2943" s="12"/>
      <c r="B2943" s="14"/>
      <c r="E2943"/>
      <c r="L2943" s="1"/>
      <c r="M2943" s="1"/>
    </row>
    <row r="2944" spans="1:13">
      <c r="A2944" s="12"/>
      <c r="B2944" s="14"/>
      <c r="E2944"/>
      <c r="L2944" s="1"/>
      <c r="M2944" s="1"/>
    </row>
    <row r="2945" spans="1:13">
      <c r="A2945" s="12"/>
      <c r="B2945" s="14"/>
      <c r="E2945"/>
      <c r="L2945" s="1"/>
      <c r="M2945" s="1"/>
    </row>
    <row r="2946" spans="1:13">
      <c r="A2946" s="12"/>
      <c r="B2946" s="14"/>
      <c r="E2946"/>
      <c r="L2946" s="1"/>
      <c r="M2946" s="1"/>
    </row>
    <row r="2947" spans="1:13">
      <c r="A2947" s="12"/>
      <c r="B2947" s="14"/>
      <c r="E2947"/>
      <c r="L2947" s="1"/>
      <c r="M2947" s="1"/>
    </row>
    <row r="2948" spans="1:13">
      <c r="A2948" s="12"/>
      <c r="B2948" s="14"/>
      <c r="E2948"/>
      <c r="L2948" s="1"/>
      <c r="M2948" s="1"/>
    </row>
    <row r="2949" spans="1:13">
      <c r="A2949" s="12"/>
      <c r="B2949" s="14"/>
      <c r="E2949"/>
      <c r="L2949" s="1"/>
      <c r="M2949" s="1"/>
    </row>
    <row r="2950" spans="1:13">
      <c r="A2950" s="12"/>
      <c r="B2950" s="14"/>
      <c r="E2950"/>
      <c r="L2950" s="1"/>
      <c r="M2950" s="1"/>
    </row>
    <row r="2951" spans="1:13">
      <c r="A2951" s="12"/>
      <c r="B2951" s="14"/>
      <c r="E2951"/>
      <c r="L2951" s="1"/>
      <c r="M2951" s="1"/>
    </row>
    <row r="2952" spans="1:13">
      <c r="A2952" s="12"/>
      <c r="B2952" s="14"/>
      <c r="E2952"/>
      <c r="L2952" s="1"/>
      <c r="M2952" s="1"/>
    </row>
    <row r="2953" spans="1:13">
      <c r="A2953" s="12"/>
      <c r="B2953" s="14"/>
      <c r="E2953"/>
      <c r="L2953" s="1"/>
      <c r="M2953" s="1"/>
    </row>
    <row r="2954" spans="1:13">
      <c r="A2954" s="12"/>
      <c r="B2954" s="14"/>
      <c r="E2954"/>
      <c r="L2954" s="1"/>
      <c r="M2954" s="1"/>
    </row>
    <row r="2955" spans="1:13">
      <c r="A2955" s="12"/>
      <c r="B2955" s="14"/>
      <c r="E2955"/>
      <c r="L2955" s="1"/>
      <c r="M2955" s="1"/>
    </row>
    <row r="2956" spans="1:13">
      <c r="A2956" s="12"/>
      <c r="B2956" s="14"/>
      <c r="E2956"/>
      <c r="L2956" s="1"/>
      <c r="M2956" s="1"/>
    </row>
    <row r="2957" spans="1:13">
      <c r="A2957" s="12"/>
      <c r="B2957" s="14"/>
      <c r="E2957"/>
      <c r="L2957" s="1"/>
      <c r="M2957" s="1"/>
    </row>
    <row r="2958" spans="1:13">
      <c r="A2958" s="12"/>
      <c r="B2958" s="14"/>
      <c r="E2958"/>
      <c r="L2958" s="1"/>
      <c r="M2958" s="1"/>
    </row>
    <row r="2959" spans="1:13">
      <c r="A2959" s="12"/>
      <c r="B2959" s="14"/>
      <c r="E2959"/>
      <c r="L2959" s="1"/>
      <c r="M2959" s="1"/>
    </row>
    <row r="2960" spans="1:13">
      <c r="A2960" s="12"/>
      <c r="B2960" s="14"/>
      <c r="E2960"/>
      <c r="L2960" s="1"/>
      <c r="M2960" s="1"/>
    </row>
    <row r="2961" spans="1:13">
      <c r="A2961" s="12"/>
      <c r="B2961" s="14"/>
      <c r="E2961"/>
      <c r="L2961" s="1"/>
      <c r="M2961" s="1"/>
    </row>
    <row r="2962" spans="1:13">
      <c r="A2962" s="12"/>
      <c r="B2962" s="14"/>
      <c r="E2962"/>
      <c r="L2962" s="1"/>
      <c r="M2962" s="1"/>
    </row>
    <row r="2963" spans="1:13">
      <c r="A2963" s="12"/>
      <c r="B2963" s="14"/>
      <c r="E2963"/>
      <c r="L2963" s="1"/>
      <c r="M2963" s="1"/>
    </row>
    <row r="2964" spans="1:13">
      <c r="A2964" s="12"/>
      <c r="B2964" s="14"/>
      <c r="E2964"/>
      <c r="L2964" s="1"/>
      <c r="M2964" s="1"/>
    </row>
    <row r="2965" spans="1:13">
      <c r="A2965" s="12"/>
      <c r="B2965" s="14"/>
      <c r="E2965"/>
      <c r="L2965" s="1"/>
      <c r="M2965" s="1"/>
    </row>
    <row r="2966" spans="1:13">
      <c r="A2966" s="12"/>
      <c r="B2966" s="14"/>
      <c r="E2966"/>
      <c r="L2966" s="1"/>
      <c r="M2966" s="1"/>
    </row>
    <row r="2967" spans="1:13">
      <c r="A2967" s="12"/>
      <c r="B2967" s="14"/>
      <c r="E2967"/>
      <c r="L2967" s="1"/>
      <c r="M2967" s="1"/>
    </row>
    <row r="2968" spans="1:13">
      <c r="A2968" s="12"/>
      <c r="B2968" s="14"/>
      <c r="E2968"/>
      <c r="L2968" s="1"/>
      <c r="M2968" s="1"/>
    </row>
    <row r="2969" spans="1:13">
      <c r="A2969" s="12"/>
      <c r="B2969" s="14"/>
      <c r="E2969"/>
      <c r="L2969" s="1"/>
      <c r="M2969" s="1"/>
    </row>
    <row r="2970" spans="1:13">
      <c r="A2970" s="12"/>
      <c r="B2970" s="14"/>
      <c r="E2970"/>
      <c r="L2970" s="1"/>
      <c r="M2970" s="1"/>
    </row>
    <row r="2971" spans="1:13">
      <c r="A2971" s="12"/>
      <c r="B2971" s="14"/>
      <c r="E2971"/>
      <c r="L2971" s="1"/>
      <c r="M2971" s="1"/>
    </row>
    <row r="2972" spans="1:13">
      <c r="A2972" s="12"/>
      <c r="B2972" s="14"/>
      <c r="E2972"/>
      <c r="L2972" s="1"/>
      <c r="M2972" s="1"/>
    </row>
    <row r="2973" spans="1:13">
      <c r="A2973" s="12"/>
      <c r="B2973" s="14"/>
      <c r="E2973"/>
      <c r="L2973" s="1"/>
      <c r="M2973" s="1"/>
    </row>
    <row r="2974" spans="1:13">
      <c r="A2974" s="12"/>
      <c r="B2974" s="14"/>
      <c r="E2974"/>
      <c r="L2974" s="1"/>
      <c r="M2974" s="1"/>
    </row>
    <row r="2975" spans="1:13">
      <c r="A2975" s="12"/>
      <c r="B2975" s="14"/>
      <c r="E2975"/>
      <c r="L2975" s="1"/>
      <c r="M2975" s="1"/>
    </row>
    <row r="2976" spans="1:13">
      <c r="A2976" s="12"/>
      <c r="B2976" s="14"/>
      <c r="E2976"/>
      <c r="L2976" s="1"/>
      <c r="M2976" s="1"/>
    </row>
    <row r="2977" spans="1:13">
      <c r="A2977" s="12"/>
      <c r="B2977" s="14"/>
      <c r="E2977"/>
      <c r="L2977" s="1"/>
      <c r="M2977" s="1"/>
    </row>
    <row r="2978" spans="1:13">
      <c r="A2978" s="12"/>
      <c r="B2978" s="14"/>
      <c r="E2978"/>
      <c r="L2978" s="1"/>
      <c r="M2978" s="1"/>
    </row>
    <row r="2979" spans="1:13">
      <c r="A2979" s="12"/>
      <c r="B2979" s="14"/>
      <c r="E2979"/>
      <c r="L2979" s="1"/>
      <c r="M2979" s="1"/>
    </row>
    <row r="2980" spans="1:13">
      <c r="A2980" s="12"/>
      <c r="B2980" s="14"/>
      <c r="E2980"/>
      <c r="L2980" s="1"/>
      <c r="M2980" s="1"/>
    </row>
    <row r="2981" spans="1:13">
      <c r="A2981" s="12"/>
      <c r="B2981" s="14"/>
      <c r="E2981"/>
      <c r="L2981" s="1"/>
      <c r="M2981" s="1"/>
    </row>
    <row r="2982" spans="1:13">
      <c r="A2982" s="12"/>
      <c r="B2982" s="14"/>
      <c r="E2982"/>
      <c r="L2982" s="1"/>
      <c r="M2982" s="1"/>
    </row>
    <row r="2983" spans="1:13">
      <c r="A2983" s="12"/>
      <c r="B2983" s="14"/>
      <c r="E2983"/>
      <c r="L2983" s="1"/>
      <c r="M2983" s="1"/>
    </row>
    <row r="2984" spans="1:13">
      <c r="A2984" s="12"/>
      <c r="B2984" s="14"/>
      <c r="E2984"/>
      <c r="L2984" s="1"/>
      <c r="M2984" s="1"/>
    </row>
    <row r="2985" spans="1:13">
      <c r="A2985" s="12"/>
      <c r="B2985" s="14"/>
      <c r="E2985"/>
      <c r="L2985" s="1"/>
      <c r="M2985" s="1"/>
    </row>
    <row r="2986" spans="1:13">
      <c r="A2986" s="12"/>
      <c r="B2986" s="14"/>
      <c r="E2986"/>
      <c r="L2986" s="1"/>
      <c r="M2986" s="1"/>
    </row>
    <row r="2987" spans="1:13">
      <c r="A2987" s="12"/>
      <c r="B2987" s="14"/>
      <c r="E2987"/>
      <c r="L2987" s="1"/>
      <c r="M2987" s="1"/>
    </row>
    <row r="2988" spans="1:13">
      <c r="A2988" s="12"/>
      <c r="B2988" s="14"/>
      <c r="E2988"/>
      <c r="L2988" s="1"/>
      <c r="M2988" s="1"/>
    </row>
    <row r="2989" spans="1:13">
      <c r="A2989" s="12"/>
      <c r="B2989" s="14"/>
      <c r="E2989"/>
      <c r="L2989" s="1"/>
      <c r="M2989" s="1"/>
    </row>
    <row r="2990" spans="1:13">
      <c r="A2990" s="12"/>
      <c r="B2990" s="14"/>
      <c r="E2990"/>
      <c r="L2990" s="1"/>
      <c r="M2990" s="1"/>
    </row>
    <row r="2991" spans="1:13">
      <c r="A2991" s="12"/>
      <c r="B2991" s="14"/>
      <c r="E2991"/>
      <c r="L2991" s="1"/>
      <c r="M2991" s="1"/>
    </row>
    <row r="2992" spans="1:13">
      <c r="A2992" s="12"/>
      <c r="B2992" s="14"/>
      <c r="E2992"/>
      <c r="L2992" s="1"/>
      <c r="M2992" s="1"/>
    </row>
    <row r="2993" spans="1:13">
      <c r="A2993" s="12"/>
      <c r="B2993" s="14"/>
      <c r="E2993"/>
      <c r="L2993" s="1"/>
      <c r="M2993" s="1"/>
    </row>
    <row r="2994" spans="1:13">
      <c r="A2994" s="12"/>
      <c r="B2994" s="14"/>
      <c r="E2994"/>
      <c r="L2994" s="1"/>
      <c r="M2994" s="1"/>
    </row>
    <row r="2995" spans="1:13">
      <c r="A2995" s="12"/>
      <c r="B2995" s="14"/>
      <c r="E2995"/>
      <c r="L2995" s="1"/>
      <c r="M2995" s="1"/>
    </row>
    <row r="2996" spans="1:13">
      <c r="A2996" s="12"/>
      <c r="B2996" s="14"/>
      <c r="E2996"/>
      <c r="L2996" s="1"/>
      <c r="M2996" s="1"/>
    </row>
    <row r="2997" spans="1:13">
      <c r="A2997" s="12"/>
      <c r="B2997" s="14"/>
      <c r="E2997"/>
      <c r="L2997" s="1"/>
      <c r="M2997" s="1"/>
    </row>
    <row r="2998" spans="1:13">
      <c r="A2998" s="12"/>
      <c r="B2998" s="14"/>
      <c r="E2998"/>
      <c r="L2998" s="1"/>
      <c r="M2998" s="1"/>
    </row>
    <row r="2999" spans="1:13">
      <c r="A2999" s="12"/>
      <c r="B2999" s="14"/>
      <c r="E2999"/>
      <c r="L2999" s="1"/>
      <c r="M2999" s="1"/>
    </row>
    <row r="3000" spans="1:13">
      <c r="A3000" s="12"/>
      <c r="B3000" s="14"/>
      <c r="E3000"/>
      <c r="L3000" s="1"/>
      <c r="M3000" s="1"/>
    </row>
    <row r="3001" spans="1:13">
      <c r="A3001" s="12"/>
      <c r="B3001" s="14"/>
      <c r="E3001"/>
      <c r="L3001" s="1"/>
      <c r="M3001" s="1"/>
    </row>
    <row r="3002" spans="1:13">
      <c r="A3002" s="12"/>
      <c r="B3002" s="14"/>
      <c r="E3002"/>
      <c r="L3002" s="1"/>
      <c r="M3002" s="1"/>
    </row>
    <row r="3003" spans="1:13">
      <c r="A3003" s="12"/>
      <c r="B3003" s="14"/>
      <c r="E3003"/>
      <c r="L3003" s="1"/>
      <c r="M3003" s="1"/>
    </row>
    <row r="3004" spans="1:13">
      <c r="A3004" s="12"/>
      <c r="B3004" s="14"/>
      <c r="E3004"/>
      <c r="L3004" s="1"/>
      <c r="M3004" s="1"/>
    </row>
    <row r="3005" spans="1:13">
      <c r="A3005" s="12"/>
      <c r="B3005" s="14"/>
      <c r="E3005"/>
      <c r="L3005" s="1"/>
      <c r="M3005" s="1"/>
    </row>
    <row r="3006" spans="1:13">
      <c r="A3006" s="12"/>
      <c r="B3006" s="14"/>
      <c r="E3006"/>
      <c r="L3006" s="1"/>
      <c r="M3006" s="1"/>
    </row>
    <row r="3007" spans="1:13">
      <c r="A3007" s="12"/>
      <c r="B3007" s="14"/>
      <c r="E3007"/>
      <c r="L3007" s="1"/>
      <c r="M3007" s="1"/>
    </row>
    <row r="3008" spans="1:13">
      <c r="A3008" s="12"/>
      <c r="B3008" s="14"/>
      <c r="E3008"/>
      <c r="L3008" s="1"/>
      <c r="M3008" s="1"/>
    </row>
    <row r="3009" spans="1:13">
      <c r="A3009" s="12"/>
      <c r="B3009" s="14"/>
      <c r="E3009"/>
      <c r="L3009" s="1"/>
      <c r="M3009" s="1"/>
    </row>
    <row r="3010" spans="1:13">
      <c r="A3010" s="12"/>
      <c r="B3010" s="14"/>
      <c r="E3010"/>
      <c r="L3010" s="1"/>
      <c r="M3010" s="1"/>
    </row>
    <row r="3011" spans="1:13">
      <c r="A3011" s="12"/>
      <c r="B3011" s="14"/>
      <c r="E3011"/>
      <c r="L3011" s="1"/>
      <c r="M3011" s="1"/>
    </row>
    <row r="3012" spans="1:13">
      <c r="A3012" s="12"/>
      <c r="B3012" s="14"/>
      <c r="E3012"/>
      <c r="L3012" s="1"/>
      <c r="M3012" s="1"/>
    </row>
    <row r="3013" spans="1:13">
      <c r="A3013" s="12"/>
      <c r="B3013" s="14"/>
      <c r="E3013"/>
      <c r="L3013" s="1"/>
      <c r="M3013" s="1"/>
    </row>
    <row r="3014" spans="1:13">
      <c r="A3014" s="12"/>
      <c r="B3014" s="14"/>
      <c r="E3014"/>
      <c r="L3014" s="1"/>
      <c r="M3014" s="1"/>
    </row>
    <row r="3015" spans="1:13">
      <c r="A3015" s="12"/>
      <c r="B3015" s="14"/>
      <c r="E3015"/>
      <c r="L3015" s="1"/>
      <c r="M3015" s="1"/>
    </row>
    <row r="3016" spans="1:13">
      <c r="A3016" s="12"/>
      <c r="B3016" s="14"/>
      <c r="E3016"/>
      <c r="L3016" s="1"/>
      <c r="M3016" s="1"/>
    </row>
    <row r="3017" spans="1:13">
      <c r="A3017" s="12"/>
      <c r="B3017" s="14"/>
      <c r="E3017"/>
      <c r="L3017" s="1"/>
      <c r="M3017" s="1"/>
    </row>
    <row r="3018" spans="1:13">
      <c r="A3018" s="12"/>
      <c r="B3018" s="14"/>
      <c r="E3018"/>
      <c r="L3018" s="1"/>
      <c r="M3018" s="1"/>
    </row>
    <row r="3019" spans="1:13">
      <c r="A3019" s="12"/>
      <c r="B3019" s="14"/>
      <c r="E3019"/>
      <c r="L3019" s="1"/>
      <c r="M3019" s="1"/>
    </row>
    <row r="3020" spans="1:13">
      <c r="A3020" s="12"/>
      <c r="B3020" s="14"/>
      <c r="E3020"/>
      <c r="L3020" s="1"/>
      <c r="M3020" s="1"/>
    </row>
    <row r="3021" spans="1:13">
      <c r="A3021" s="12"/>
      <c r="B3021" s="14"/>
      <c r="E3021"/>
      <c r="L3021" s="1"/>
      <c r="M3021" s="1"/>
    </row>
    <row r="3022" spans="1:13">
      <c r="A3022" s="12"/>
      <c r="B3022" s="14"/>
      <c r="E3022"/>
      <c r="L3022" s="1"/>
      <c r="M3022" s="1"/>
    </row>
    <row r="3023" spans="1:13">
      <c r="A3023" s="12"/>
      <c r="B3023" s="14"/>
      <c r="E3023"/>
      <c r="L3023" s="1"/>
      <c r="M3023" s="1"/>
    </row>
    <row r="3024" spans="1:13">
      <c r="A3024" s="12"/>
      <c r="B3024" s="14"/>
      <c r="E3024"/>
      <c r="L3024" s="1"/>
      <c r="M3024" s="1"/>
    </row>
    <row r="3025" spans="1:13">
      <c r="A3025" s="12"/>
      <c r="B3025" s="14"/>
      <c r="E3025"/>
      <c r="L3025" s="1"/>
      <c r="M3025" s="1"/>
    </row>
    <row r="3026" spans="1:13">
      <c r="A3026" s="12"/>
      <c r="B3026" s="14"/>
      <c r="E3026"/>
    </row>
    <row r="3027" spans="1:13">
      <c r="A3027" s="12"/>
      <c r="B3027" s="14"/>
      <c r="E3027"/>
    </row>
    <row r="3028" spans="1:13">
      <c r="A3028" s="12"/>
      <c r="B3028" s="14"/>
      <c r="E3028"/>
    </row>
    <row r="3029" spans="1:13">
      <c r="A3029" s="12"/>
      <c r="B3029" s="14"/>
      <c r="E3029"/>
    </row>
    <row r="3030" spans="1:13">
      <c r="A3030" s="12"/>
      <c r="B3030" s="14"/>
      <c r="E3030"/>
    </row>
    <row r="3031" spans="1:13">
      <c r="A3031" s="12"/>
      <c r="B3031" s="14"/>
      <c r="E3031"/>
    </row>
    <row r="3032" spans="1:13">
      <c r="A3032" s="12"/>
      <c r="B3032" s="14"/>
      <c r="E3032"/>
    </row>
    <row r="3033" spans="1:13">
      <c r="A3033" s="12"/>
      <c r="B3033" s="14"/>
      <c r="E3033"/>
    </row>
    <row r="3034" spans="1:13">
      <c r="A3034" s="12"/>
      <c r="B3034" s="14"/>
      <c r="E3034"/>
    </row>
    <row r="3035" spans="1:13">
      <c r="A3035" s="12"/>
      <c r="B3035" s="14"/>
      <c r="E3035"/>
    </row>
    <row r="3036" spans="1:13">
      <c r="A3036" s="12"/>
      <c r="B3036" s="14"/>
      <c r="E3036"/>
    </row>
    <row r="3037" spans="1:13">
      <c r="A3037" s="12"/>
      <c r="B3037" s="14"/>
      <c r="E3037"/>
    </row>
    <row r="3038" spans="1:13">
      <c r="A3038" s="12"/>
      <c r="B3038" s="14"/>
      <c r="E3038"/>
    </row>
    <row r="3039" spans="1:13">
      <c r="A3039" s="12"/>
      <c r="B3039" s="14"/>
      <c r="E3039"/>
    </row>
    <row r="3040" spans="1:13">
      <c r="A3040" s="12"/>
      <c r="B3040" s="14"/>
      <c r="E3040"/>
    </row>
    <row r="3041" spans="1:5">
      <c r="A3041" s="12"/>
      <c r="B3041" s="14"/>
      <c r="E3041"/>
    </row>
    <row r="3042" spans="1:5">
      <c r="A3042" s="12"/>
      <c r="B3042" s="14"/>
      <c r="E3042"/>
    </row>
    <row r="3043" spans="1:5">
      <c r="A3043" s="12"/>
      <c r="B3043" s="14"/>
      <c r="E3043"/>
    </row>
    <row r="3044" spans="1:5">
      <c r="A3044" s="12"/>
      <c r="B3044" s="14"/>
      <c r="E3044"/>
    </row>
    <row r="3045" spans="1:5">
      <c r="A3045" s="12"/>
      <c r="B3045" s="14"/>
      <c r="E3045"/>
    </row>
    <row r="3046" spans="1:5">
      <c r="A3046" s="12"/>
      <c r="B3046" s="14"/>
      <c r="E3046"/>
    </row>
    <row r="3047" spans="1:5">
      <c r="A3047" s="12"/>
      <c r="B3047" s="14"/>
      <c r="E3047"/>
    </row>
    <row r="3048" spans="1:5">
      <c r="A3048" s="12"/>
      <c r="B3048" s="14"/>
      <c r="E3048"/>
    </row>
    <row r="3049" spans="1:5">
      <c r="A3049" s="12"/>
      <c r="B3049" s="14"/>
      <c r="E3049"/>
    </row>
    <row r="3050" spans="1:5">
      <c r="A3050" s="12"/>
      <c r="B3050" s="14"/>
      <c r="E3050"/>
    </row>
    <row r="3051" spans="1:5">
      <c r="A3051" s="12"/>
      <c r="B3051" s="14"/>
      <c r="E3051"/>
    </row>
    <row r="3052" spans="1:5">
      <c r="A3052" s="12"/>
      <c r="B3052" s="14"/>
      <c r="E3052"/>
    </row>
    <row r="3053" spans="1:5">
      <c r="A3053" s="12"/>
      <c r="B3053" s="14"/>
      <c r="E3053"/>
    </row>
    <row r="3054" spans="1:5">
      <c r="A3054" s="12"/>
      <c r="B3054" s="14"/>
      <c r="E3054"/>
    </row>
    <row r="3055" spans="1:5">
      <c r="A3055" s="12"/>
      <c r="B3055" s="14"/>
      <c r="E3055"/>
    </row>
    <row r="3056" spans="1:5">
      <c r="A3056" s="12"/>
      <c r="B3056" s="14"/>
      <c r="E3056"/>
    </row>
    <row r="3057" spans="1:5">
      <c r="A3057" s="12"/>
      <c r="B3057" s="14"/>
      <c r="E3057"/>
    </row>
    <row r="3058" spans="1:5">
      <c r="A3058" s="12"/>
      <c r="B3058" s="14"/>
      <c r="E3058"/>
    </row>
    <row r="3059" spans="1:5">
      <c r="A3059" s="12"/>
      <c r="B3059" s="14"/>
      <c r="E3059"/>
    </row>
    <row r="3060" spans="1:5">
      <c r="A3060" s="12"/>
      <c r="B3060" s="14"/>
      <c r="E3060"/>
    </row>
    <row r="3061" spans="1:5">
      <c r="A3061" s="12"/>
      <c r="B3061" s="14"/>
      <c r="E3061"/>
    </row>
    <row r="3062" spans="1:5">
      <c r="A3062" s="12"/>
      <c r="B3062" s="14"/>
      <c r="E3062"/>
    </row>
    <row r="3063" spans="1:5">
      <c r="A3063" s="12"/>
      <c r="B3063" s="14"/>
      <c r="E3063"/>
    </row>
    <row r="3064" spans="1:5">
      <c r="A3064" s="12"/>
      <c r="B3064" s="14"/>
      <c r="E3064"/>
    </row>
    <row r="3065" spans="1:5">
      <c r="A3065" s="12"/>
      <c r="B3065" s="14"/>
      <c r="E3065"/>
    </row>
    <row r="3066" spans="1:5">
      <c r="A3066" s="12"/>
      <c r="B3066" s="14"/>
      <c r="E3066"/>
    </row>
    <row r="3067" spans="1:5">
      <c r="A3067" s="12"/>
      <c r="B3067" s="14"/>
      <c r="E3067"/>
    </row>
    <row r="3068" spans="1:5">
      <c r="A3068" s="12"/>
      <c r="B3068" s="14"/>
      <c r="E3068"/>
    </row>
    <row r="3069" spans="1:5">
      <c r="A3069" s="12"/>
      <c r="B3069" s="14"/>
      <c r="E3069"/>
    </row>
    <row r="3070" spans="1:5">
      <c r="A3070" s="12"/>
      <c r="B3070" s="14"/>
      <c r="E3070"/>
    </row>
    <row r="3071" spans="1:5">
      <c r="A3071" s="12"/>
      <c r="B3071" s="14"/>
      <c r="E3071"/>
    </row>
    <row r="3072" spans="1:5">
      <c r="A3072" s="12"/>
      <c r="B3072" s="14"/>
      <c r="E3072"/>
    </row>
    <row r="3073" spans="1:5">
      <c r="A3073" s="12"/>
      <c r="B3073" s="14"/>
      <c r="E3073"/>
    </row>
    <row r="3074" spans="1:5">
      <c r="A3074" s="12"/>
      <c r="B3074" s="14"/>
      <c r="E3074"/>
    </row>
    <row r="3075" spans="1:5">
      <c r="A3075" s="12"/>
      <c r="B3075" s="14"/>
      <c r="E3075"/>
    </row>
    <row r="3076" spans="1:5">
      <c r="A3076" s="12"/>
      <c r="B3076" s="14"/>
      <c r="E3076"/>
    </row>
    <row r="3077" spans="1:5">
      <c r="A3077" s="12"/>
      <c r="B3077" s="14"/>
      <c r="E3077"/>
    </row>
    <row r="3078" spans="1:5">
      <c r="A3078" s="12"/>
      <c r="B3078" s="14"/>
      <c r="E3078"/>
    </row>
    <row r="3079" spans="1:5">
      <c r="A3079" s="12"/>
      <c r="B3079" s="14"/>
      <c r="E3079"/>
    </row>
    <row r="3080" spans="1:5">
      <c r="A3080" s="12"/>
      <c r="B3080" s="14"/>
      <c r="E3080"/>
    </row>
    <row r="3081" spans="1:5">
      <c r="A3081" s="12"/>
      <c r="B3081" s="14"/>
      <c r="E3081"/>
    </row>
    <row r="3082" spans="1:5">
      <c r="A3082" s="12"/>
      <c r="B3082" s="14"/>
      <c r="E3082"/>
    </row>
    <row r="3083" spans="1:5">
      <c r="A3083" s="12"/>
      <c r="B3083" s="14"/>
      <c r="E3083"/>
    </row>
    <row r="3084" spans="1:5">
      <c r="A3084" s="12"/>
      <c r="B3084" s="14"/>
      <c r="E3084"/>
    </row>
    <row r="3085" spans="1:5">
      <c r="A3085" s="12"/>
      <c r="B3085" s="14"/>
      <c r="E3085"/>
    </row>
    <row r="3086" spans="1:5">
      <c r="A3086" s="12"/>
      <c r="B3086" s="14"/>
      <c r="E3086"/>
    </row>
    <row r="3087" spans="1:5">
      <c r="A3087" s="12"/>
      <c r="B3087" s="14"/>
      <c r="E3087"/>
    </row>
    <row r="3088" spans="1:5">
      <c r="A3088" s="12"/>
      <c r="B3088" s="14"/>
      <c r="E3088"/>
    </row>
    <row r="3089" spans="1:5">
      <c r="A3089" s="12"/>
      <c r="B3089" s="14"/>
      <c r="E3089"/>
    </row>
    <row r="3090" spans="1:5">
      <c r="A3090" s="12"/>
      <c r="B3090" s="14"/>
      <c r="E3090"/>
    </row>
    <row r="3091" spans="1:5">
      <c r="A3091" s="12"/>
      <c r="B3091" s="14"/>
      <c r="E3091"/>
    </row>
    <row r="3092" spans="1:5">
      <c r="A3092" s="12"/>
      <c r="B3092" s="14"/>
      <c r="E3092"/>
    </row>
    <row r="3093" spans="1:5">
      <c r="A3093" s="12"/>
      <c r="B3093" s="14"/>
      <c r="E3093"/>
    </row>
    <row r="3094" spans="1:5">
      <c r="A3094" s="12"/>
      <c r="B3094" s="14"/>
      <c r="E3094"/>
    </row>
    <row r="3095" spans="1:5">
      <c r="A3095" s="12"/>
      <c r="B3095" s="14"/>
      <c r="E3095"/>
    </row>
    <row r="3096" spans="1:5">
      <c r="A3096" s="12"/>
      <c r="B3096" s="14"/>
      <c r="E3096"/>
    </row>
    <row r="3097" spans="1:5">
      <c r="A3097" s="12"/>
      <c r="B3097" s="14"/>
      <c r="E3097"/>
    </row>
    <row r="3098" spans="1:5">
      <c r="A3098" s="12"/>
      <c r="B3098" s="14"/>
      <c r="E3098"/>
    </row>
    <row r="3099" spans="1:5">
      <c r="A3099" s="12"/>
      <c r="B3099" s="14"/>
      <c r="E3099"/>
    </row>
    <row r="3100" spans="1:5">
      <c r="A3100" s="12"/>
      <c r="B3100" s="14"/>
      <c r="E3100"/>
    </row>
    <row r="3101" spans="1:5">
      <c r="A3101" s="12"/>
      <c r="B3101" s="14"/>
      <c r="E3101"/>
    </row>
    <row r="3102" spans="1:5">
      <c r="A3102" s="12"/>
      <c r="B3102" s="14"/>
      <c r="E3102"/>
    </row>
    <row r="3103" spans="1:5">
      <c r="A3103" s="12"/>
      <c r="B3103" s="14"/>
      <c r="E3103"/>
    </row>
    <row r="3104" spans="1:5">
      <c r="A3104" s="12"/>
      <c r="B3104" s="14"/>
      <c r="E3104"/>
    </row>
    <row r="3105" spans="1:5">
      <c r="A3105" s="12"/>
      <c r="B3105" s="14"/>
      <c r="E3105"/>
    </row>
    <row r="3106" spans="1:5">
      <c r="A3106" s="12"/>
      <c r="B3106" s="14"/>
      <c r="E3106"/>
    </row>
    <row r="3107" spans="1:5">
      <c r="A3107" s="12"/>
      <c r="B3107" s="14"/>
      <c r="E3107"/>
    </row>
    <row r="3108" spans="1:5">
      <c r="A3108" s="12"/>
      <c r="B3108" s="14"/>
      <c r="E3108"/>
    </row>
    <row r="3109" spans="1:5">
      <c r="A3109" s="12"/>
      <c r="B3109" s="14"/>
      <c r="E3109"/>
    </row>
    <row r="3110" spans="1:5">
      <c r="A3110" s="12"/>
      <c r="B3110" s="14"/>
      <c r="E3110"/>
    </row>
    <row r="3111" spans="1:5">
      <c r="A3111" s="12"/>
      <c r="B3111" s="14"/>
      <c r="E3111"/>
    </row>
    <row r="3112" spans="1:5">
      <c r="A3112" s="12"/>
      <c r="B3112" s="14"/>
      <c r="E3112"/>
    </row>
    <row r="3113" spans="1:5">
      <c r="A3113" s="12"/>
      <c r="B3113" s="14"/>
      <c r="E3113"/>
    </row>
    <row r="3114" spans="1:5">
      <c r="A3114" s="12"/>
      <c r="B3114" s="14"/>
      <c r="E3114"/>
    </row>
    <row r="3115" spans="1:5">
      <c r="A3115" s="12"/>
      <c r="B3115" s="14"/>
      <c r="E3115"/>
    </row>
    <row r="3116" spans="1:5">
      <c r="A3116" s="12"/>
      <c r="B3116" s="14"/>
      <c r="E3116"/>
    </row>
    <row r="3117" spans="1:5">
      <c r="A3117" s="12"/>
      <c r="B3117" s="14"/>
      <c r="E3117"/>
    </row>
    <row r="3118" spans="1:5">
      <c r="A3118" s="12"/>
      <c r="B3118" s="14"/>
      <c r="E3118"/>
    </row>
    <row r="3119" spans="1:5">
      <c r="A3119" s="12"/>
      <c r="B3119" s="14"/>
      <c r="E3119"/>
    </row>
    <row r="3120" spans="1:5">
      <c r="A3120" s="12"/>
      <c r="B3120" s="14"/>
      <c r="E3120"/>
    </row>
    <row r="3121" spans="1:13">
      <c r="A3121" s="12"/>
      <c r="B3121" s="14"/>
      <c r="E3121"/>
    </row>
    <row r="3122" spans="1:13">
      <c r="A3122" s="12"/>
      <c r="B3122" s="14"/>
      <c r="E3122"/>
      <c r="L3122" s="1"/>
      <c r="M3122" s="1"/>
    </row>
    <row r="3123" spans="1:13">
      <c r="A3123" s="12"/>
      <c r="B3123" s="14"/>
      <c r="E3123"/>
      <c r="L3123" s="1"/>
      <c r="M3123" s="1"/>
    </row>
    <row r="3124" spans="1:13">
      <c r="A3124" s="12"/>
      <c r="B3124" s="14"/>
      <c r="E3124"/>
      <c r="L3124" s="1"/>
      <c r="M3124" s="1"/>
    </row>
    <row r="3125" spans="1:13">
      <c r="A3125" s="12"/>
      <c r="B3125" s="14"/>
      <c r="E3125"/>
      <c r="L3125" s="1"/>
      <c r="M3125" s="1"/>
    </row>
    <row r="3126" spans="1:13">
      <c r="A3126" s="12"/>
      <c r="B3126" s="14"/>
      <c r="E3126"/>
      <c r="L3126" s="1"/>
      <c r="M3126" s="1"/>
    </row>
    <row r="3127" spans="1:13">
      <c r="A3127" s="12"/>
      <c r="B3127" s="14"/>
      <c r="E3127"/>
      <c r="L3127" s="1"/>
      <c r="M3127" s="1"/>
    </row>
    <row r="3128" spans="1:13">
      <c r="A3128" s="12"/>
      <c r="B3128" s="14"/>
      <c r="E3128"/>
      <c r="L3128" s="1"/>
      <c r="M3128" s="1"/>
    </row>
    <row r="3129" spans="1:13">
      <c r="A3129" s="12"/>
      <c r="B3129" s="14"/>
      <c r="E3129"/>
      <c r="L3129" s="1"/>
      <c r="M3129" s="1"/>
    </row>
    <row r="3130" spans="1:13">
      <c r="A3130" s="12"/>
      <c r="B3130" s="14"/>
      <c r="E3130"/>
      <c r="L3130" s="1"/>
      <c r="M3130" s="1"/>
    </row>
    <row r="3131" spans="1:13">
      <c r="A3131" s="12"/>
      <c r="B3131" s="14"/>
      <c r="E3131"/>
      <c r="L3131" s="1"/>
      <c r="M3131" s="1"/>
    </row>
    <row r="3132" spans="1:13">
      <c r="A3132" s="12"/>
      <c r="B3132" s="14"/>
      <c r="E3132"/>
      <c r="L3132" s="1"/>
      <c r="M3132" s="1"/>
    </row>
    <row r="3133" spans="1:13">
      <c r="A3133" s="12"/>
      <c r="B3133" s="14"/>
      <c r="E3133"/>
      <c r="L3133" s="1"/>
      <c r="M3133" s="1"/>
    </row>
    <row r="3134" spans="1:13">
      <c r="A3134" s="12"/>
      <c r="B3134" s="14"/>
      <c r="E3134"/>
      <c r="L3134" s="1"/>
      <c r="M3134" s="1"/>
    </row>
    <row r="3135" spans="1:13">
      <c r="A3135" s="12"/>
      <c r="B3135" s="14"/>
      <c r="E3135"/>
      <c r="L3135" s="1"/>
      <c r="M3135" s="1"/>
    </row>
    <row r="3136" spans="1:13">
      <c r="A3136" s="12"/>
      <c r="B3136" s="14"/>
      <c r="E3136"/>
      <c r="L3136" s="1"/>
      <c r="M3136" s="1"/>
    </row>
    <row r="3137" spans="1:13">
      <c r="A3137" s="12"/>
      <c r="B3137" s="14"/>
      <c r="E3137"/>
      <c r="L3137" s="1"/>
      <c r="M3137" s="1"/>
    </row>
    <row r="3138" spans="1:13">
      <c r="A3138" s="12"/>
      <c r="B3138" s="14"/>
      <c r="E3138"/>
      <c r="L3138" s="1"/>
      <c r="M3138" s="1"/>
    </row>
    <row r="3139" spans="1:13">
      <c r="A3139" s="12"/>
      <c r="B3139" s="14"/>
      <c r="E3139"/>
      <c r="L3139" s="1"/>
      <c r="M3139" s="1"/>
    </row>
    <row r="3140" spans="1:13">
      <c r="A3140" s="12"/>
      <c r="B3140" s="14"/>
      <c r="E3140"/>
      <c r="L3140" s="1"/>
      <c r="M3140" s="1"/>
    </row>
    <row r="3141" spans="1:13">
      <c r="A3141" s="12"/>
      <c r="B3141" s="14"/>
      <c r="E3141"/>
      <c r="L3141" s="1"/>
      <c r="M3141" s="1"/>
    </row>
    <row r="3142" spans="1:13">
      <c r="A3142" s="12"/>
      <c r="B3142" s="14"/>
      <c r="E3142"/>
      <c r="L3142" s="1"/>
      <c r="M3142" s="1"/>
    </row>
    <row r="3143" spans="1:13">
      <c r="A3143" s="12"/>
      <c r="B3143" s="14"/>
      <c r="E3143"/>
      <c r="L3143" s="1"/>
      <c r="M3143" s="1"/>
    </row>
    <row r="3144" spans="1:13">
      <c r="A3144" s="12"/>
      <c r="B3144" s="14"/>
      <c r="E3144"/>
      <c r="L3144" s="1"/>
      <c r="M3144" s="1"/>
    </row>
    <row r="3145" spans="1:13">
      <c r="A3145" s="12"/>
      <c r="B3145" s="14"/>
      <c r="E3145"/>
      <c r="L3145" s="1"/>
      <c r="M3145" s="1"/>
    </row>
    <row r="3146" spans="1:13">
      <c r="A3146" s="12"/>
      <c r="B3146" s="14"/>
      <c r="E3146"/>
      <c r="L3146" s="1"/>
      <c r="M3146" s="1"/>
    </row>
    <row r="3147" spans="1:13">
      <c r="A3147" s="12"/>
      <c r="B3147" s="14"/>
      <c r="E3147"/>
      <c r="L3147" s="1"/>
      <c r="M3147" s="1"/>
    </row>
    <row r="3148" spans="1:13">
      <c r="A3148" s="12"/>
      <c r="B3148" s="14"/>
      <c r="E3148"/>
      <c r="L3148" s="1"/>
      <c r="M3148" s="1"/>
    </row>
    <row r="3149" spans="1:13">
      <c r="A3149" s="12"/>
      <c r="B3149" s="14"/>
      <c r="E3149"/>
      <c r="L3149" s="1"/>
      <c r="M3149" s="1"/>
    </row>
    <row r="3150" spans="1:13">
      <c r="A3150" s="12"/>
      <c r="B3150" s="14"/>
      <c r="E3150"/>
      <c r="L3150" s="1"/>
      <c r="M3150" s="1"/>
    </row>
    <row r="3151" spans="1:13">
      <c r="A3151" s="12"/>
      <c r="B3151" s="14"/>
      <c r="E3151"/>
      <c r="L3151" s="1"/>
      <c r="M3151" s="1"/>
    </row>
    <row r="3152" spans="1:13">
      <c r="A3152" s="12"/>
      <c r="B3152" s="14"/>
      <c r="E3152"/>
      <c r="L3152" s="1"/>
      <c r="M3152" s="1"/>
    </row>
    <row r="3153" spans="1:13">
      <c r="A3153" s="12"/>
      <c r="B3153" s="14"/>
      <c r="E3153"/>
      <c r="L3153" s="1"/>
      <c r="M3153" s="1"/>
    </row>
    <row r="3154" spans="1:13">
      <c r="A3154" s="12"/>
      <c r="B3154" s="14"/>
      <c r="E3154"/>
      <c r="L3154" s="1"/>
      <c r="M3154" s="1"/>
    </row>
    <row r="3155" spans="1:13">
      <c r="A3155" s="12"/>
      <c r="B3155" s="14"/>
      <c r="E3155"/>
      <c r="L3155" s="1"/>
      <c r="M3155" s="1"/>
    </row>
    <row r="3156" spans="1:13">
      <c r="A3156" s="12"/>
      <c r="B3156" s="14"/>
      <c r="E3156"/>
      <c r="L3156" s="1"/>
      <c r="M3156" s="1"/>
    </row>
    <row r="3157" spans="1:13">
      <c r="A3157" s="12"/>
      <c r="B3157" s="14"/>
      <c r="E3157"/>
      <c r="L3157" s="1"/>
      <c r="M3157" s="1"/>
    </row>
    <row r="3158" spans="1:13">
      <c r="A3158" s="12"/>
      <c r="B3158" s="14"/>
      <c r="E3158"/>
      <c r="L3158" s="1"/>
      <c r="M3158" s="1"/>
    </row>
    <row r="3159" spans="1:13">
      <c r="A3159" s="12"/>
      <c r="B3159" s="14"/>
      <c r="E3159"/>
      <c r="L3159" s="1"/>
      <c r="M3159" s="1"/>
    </row>
    <row r="3160" spans="1:13">
      <c r="A3160" s="12"/>
      <c r="B3160" s="14"/>
      <c r="E3160"/>
      <c r="L3160" s="1"/>
      <c r="M3160" s="1"/>
    </row>
    <row r="3161" spans="1:13">
      <c r="A3161" s="12"/>
      <c r="B3161" s="14"/>
      <c r="E3161"/>
      <c r="L3161" s="1"/>
      <c r="M3161" s="1"/>
    </row>
    <row r="3162" spans="1:13">
      <c r="A3162" s="12"/>
      <c r="B3162" s="14"/>
      <c r="E3162"/>
      <c r="L3162" s="1"/>
      <c r="M3162" s="1"/>
    </row>
    <row r="3163" spans="1:13">
      <c r="A3163" s="12"/>
      <c r="B3163" s="14"/>
      <c r="E3163"/>
      <c r="L3163" s="1"/>
      <c r="M3163" s="1"/>
    </row>
    <row r="3164" spans="1:13">
      <c r="A3164" s="12"/>
      <c r="B3164" s="14"/>
      <c r="E3164"/>
      <c r="L3164" s="1"/>
      <c r="M3164" s="1"/>
    </row>
    <row r="3165" spans="1:13">
      <c r="A3165" s="12"/>
      <c r="B3165" s="14"/>
      <c r="E3165"/>
      <c r="L3165" s="1"/>
      <c r="M3165" s="1"/>
    </row>
    <row r="3166" spans="1:13">
      <c r="A3166" s="12"/>
      <c r="B3166" s="14"/>
      <c r="E3166"/>
      <c r="L3166" s="1"/>
      <c r="M3166" s="1"/>
    </row>
    <row r="3167" spans="1:13">
      <c r="A3167" s="12"/>
      <c r="B3167" s="14"/>
      <c r="E3167"/>
      <c r="L3167" s="1"/>
      <c r="M3167" s="1"/>
    </row>
    <row r="3168" spans="1:13">
      <c r="A3168" s="12"/>
      <c r="B3168" s="14"/>
      <c r="E3168"/>
      <c r="L3168" s="1"/>
      <c r="M3168" s="1"/>
    </row>
    <row r="3169" spans="1:13">
      <c r="A3169" s="12"/>
      <c r="B3169" s="14"/>
      <c r="E3169"/>
      <c r="L3169" s="1"/>
      <c r="M3169" s="1"/>
    </row>
    <row r="3170" spans="1:13">
      <c r="A3170" s="12"/>
      <c r="B3170" s="14"/>
      <c r="E3170"/>
      <c r="L3170" s="1"/>
      <c r="M3170" s="1"/>
    </row>
    <row r="3171" spans="1:13">
      <c r="A3171" s="12"/>
      <c r="B3171" s="14"/>
      <c r="E3171"/>
      <c r="L3171" s="1"/>
      <c r="M3171" s="1"/>
    </row>
    <row r="3172" spans="1:13">
      <c r="A3172" s="12"/>
      <c r="B3172" s="14"/>
      <c r="E3172"/>
      <c r="L3172" s="1"/>
      <c r="M3172" s="1"/>
    </row>
    <row r="3173" spans="1:13">
      <c r="A3173" s="12"/>
      <c r="B3173" s="14"/>
      <c r="E3173"/>
      <c r="L3173" s="1"/>
      <c r="M3173" s="1"/>
    </row>
    <row r="3174" spans="1:13">
      <c r="A3174" s="12"/>
      <c r="B3174" s="14"/>
      <c r="E3174"/>
      <c r="L3174" s="1"/>
      <c r="M3174" s="1"/>
    </row>
    <row r="3175" spans="1:13">
      <c r="A3175" s="12"/>
      <c r="B3175" s="14"/>
      <c r="E3175"/>
      <c r="L3175" s="1"/>
      <c r="M3175" s="1"/>
    </row>
    <row r="3176" spans="1:13">
      <c r="A3176" s="12"/>
      <c r="B3176" s="14"/>
      <c r="E3176"/>
      <c r="L3176" s="1"/>
      <c r="M3176" s="1"/>
    </row>
    <row r="3177" spans="1:13">
      <c r="A3177" s="12"/>
      <c r="B3177" s="14"/>
      <c r="E3177"/>
      <c r="L3177" s="1"/>
      <c r="M3177" s="1"/>
    </row>
    <row r="3178" spans="1:13">
      <c r="A3178" s="12"/>
      <c r="B3178" s="14"/>
      <c r="E3178"/>
      <c r="L3178" s="1"/>
      <c r="M3178" s="1"/>
    </row>
    <row r="3179" spans="1:13">
      <c r="A3179" s="12"/>
      <c r="B3179" s="14"/>
      <c r="E3179"/>
      <c r="L3179" s="1"/>
      <c r="M3179" s="1"/>
    </row>
    <row r="3180" spans="1:13">
      <c r="A3180" s="12"/>
      <c r="B3180" s="14"/>
      <c r="E3180"/>
      <c r="L3180" s="1"/>
      <c r="M3180" s="1"/>
    </row>
    <row r="3181" spans="1:13">
      <c r="A3181" s="12"/>
      <c r="B3181" s="14"/>
      <c r="E3181"/>
      <c r="L3181" s="1"/>
      <c r="M3181" s="1"/>
    </row>
    <row r="3182" spans="1:13">
      <c r="A3182" s="12"/>
      <c r="B3182" s="14"/>
      <c r="E3182"/>
      <c r="L3182" s="1"/>
      <c r="M3182" s="1"/>
    </row>
    <row r="3183" spans="1:13">
      <c r="A3183" s="12"/>
      <c r="B3183" s="14"/>
      <c r="E3183"/>
      <c r="L3183" s="1"/>
      <c r="M3183" s="1"/>
    </row>
    <row r="3184" spans="1:13">
      <c r="A3184" s="12"/>
      <c r="B3184" s="14"/>
      <c r="E3184"/>
      <c r="L3184" s="1"/>
      <c r="M3184" s="1"/>
    </row>
    <row r="3185" spans="1:13">
      <c r="A3185" s="12"/>
      <c r="B3185" s="14"/>
      <c r="E3185"/>
      <c r="L3185" s="1"/>
      <c r="M3185" s="1"/>
    </row>
    <row r="3186" spans="1:13">
      <c r="A3186" s="12"/>
      <c r="B3186" s="14"/>
      <c r="E3186"/>
      <c r="L3186" s="1"/>
      <c r="M3186" s="1"/>
    </row>
    <row r="3187" spans="1:13">
      <c r="A3187" s="12"/>
      <c r="B3187" s="14"/>
      <c r="E3187"/>
      <c r="L3187" s="1"/>
      <c r="M3187" s="1"/>
    </row>
    <row r="3188" spans="1:13">
      <c r="A3188" s="12"/>
      <c r="B3188" s="14"/>
      <c r="E3188"/>
      <c r="L3188" s="1"/>
      <c r="M3188" s="1"/>
    </row>
    <row r="3189" spans="1:13">
      <c r="A3189" s="12"/>
      <c r="B3189" s="14"/>
      <c r="E3189"/>
      <c r="L3189" s="1"/>
      <c r="M3189" s="1"/>
    </row>
    <row r="3190" spans="1:13">
      <c r="A3190" s="12"/>
      <c r="B3190" s="14"/>
      <c r="E3190"/>
      <c r="L3190" s="1"/>
      <c r="M3190" s="1"/>
    </row>
    <row r="3191" spans="1:13">
      <c r="A3191" s="12"/>
      <c r="B3191" s="14"/>
      <c r="E3191"/>
      <c r="L3191" s="1"/>
      <c r="M3191" s="1"/>
    </row>
    <row r="3192" spans="1:13">
      <c r="A3192" s="12"/>
      <c r="B3192" s="14"/>
      <c r="E3192"/>
      <c r="L3192" s="1"/>
      <c r="M3192" s="1"/>
    </row>
    <row r="3193" spans="1:13">
      <c r="A3193" s="12"/>
      <c r="B3193" s="14"/>
      <c r="E3193"/>
      <c r="L3193" s="1"/>
      <c r="M3193" s="1"/>
    </row>
    <row r="3194" spans="1:13">
      <c r="A3194" s="12"/>
      <c r="B3194" s="14"/>
      <c r="E3194"/>
      <c r="L3194" s="1"/>
      <c r="M3194" s="1"/>
    </row>
    <row r="3195" spans="1:13">
      <c r="A3195" s="12"/>
      <c r="B3195" s="14"/>
      <c r="E3195"/>
      <c r="L3195" s="1"/>
      <c r="M3195" s="1"/>
    </row>
    <row r="3196" spans="1:13">
      <c r="A3196" s="12"/>
      <c r="B3196" s="14"/>
      <c r="E3196"/>
      <c r="L3196" s="1"/>
      <c r="M3196" s="1"/>
    </row>
    <row r="3197" spans="1:13">
      <c r="A3197" s="12"/>
      <c r="B3197" s="14"/>
      <c r="E3197"/>
      <c r="L3197" s="1"/>
      <c r="M3197" s="1"/>
    </row>
    <row r="3198" spans="1:13">
      <c r="A3198" s="12"/>
      <c r="B3198" s="14"/>
      <c r="E3198"/>
      <c r="L3198" s="1"/>
      <c r="M3198" s="1"/>
    </row>
    <row r="3199" spans="1:13">
      <c r="A3199" s="12"/>
      <c r="B3199" s="14"/>
      <c r="E3199"/>
      <c r="L3199" s="1"/>
      <c r="M3199" s="1"/>
    </row>
    <row r="3200" spans="1:13">
      <c r="A3200" s="12"/>
      <c r="B3200" s="14"/>
      <c r="E3200"/>
      <c r="L3200" s="1"/>
      <c r="M3200" s="1"/>
    </row>
    <row r="3201" spans="1:13">
      <c r="A3201" s="12"/>
      <c r="B3201" s="14"/>
      <c r="E3201"/>
      <c r="L3201" s="1"/>
      <c r="M3201" s="1"/>
    </row>
    <row r="3202" spans="1:13">
      <c r="A3202" s="12"/>
      <c r="B3202" s="14"/>
      <c r="E3202"/>
      <c r="L3202" s="1"/>
      <c r="M3202" s="1"/>
    </row>
    <row r="3203" spans="1:13">
      <c r="A3203" s="12"/>
      <c r="B3203" s="14"/>
      <c r="E3203"/>
      <c r="L3203" s="1"/>
      <c r="M3203" s="1"/>
    </row>
    <row r="3204" spans="1:13">
      <c r="A3204" s="12"/>
      <c r="B3204" s="14"/>
      <c r="E3204"/>
      <c r="L3204" s="1"/>
      <c r="M3204" s="1"/>
    </row>
    <row r="3205" spans="1:13">
      <c r="A3205" s="12"/>
      <c r="B3205" s="14"/>
      <c r="E3205"/>
      <c r="L3205" s="1"/>
      <c r="M3205" s="1"/>
    </row>
    <row r="3206" spans="1:13">
      <c r="A3206" s="12"/>
      <c r="B3206" s="14"/>
      <c r="E3206"/>
      <c r="L3206" s="1"/>
      <c r="M3206" s="1"/>
    </row>
    <row r="3207" spans="1:13">
      <c r="A3207" s="12"/>
      <c r="B3207" s="14"/>
      <c r="E3207"/>
      <c r="L3207" s="1"/>
      <c r="M3207" s="1"/>
    </row>
    <row r="3208" spans="1:13">
      <c r="A3208" s="12"/>
      <c r="B3208" s="14"/>
      <c r="E3208"/>
      <c r="L3208" s="1"/>
      <c r="M3208" s="1"/>
    </row>
    <row r="3209" spans="1:13">
      <c r="A3209" s="12"/>
      <c r="B3209" s="14"/>
      <c r="E3209"/>
      <c r="L3209" s="1"/>
      <c r="M3209" s="1"/>
    </row>
    <row r="3210" spans="1:13">
      <c r="A3210" s="12"/>
      <c r="B3210" s="14"/>
      <c r="E3210"/>
      <c r="L3210" s="1"/>
      <c r="M3210" s="1"/>
    </row>
    <row r="3211" spans="1:13">
      <c r="A3211" s="12"/>
      <c r="B3211" s="14"/>
      <c r="E3211"/>
      <c r="L3211" s="1"/>
      <c r="M3211" s="1"/>
    </row>
    <row r="3212" spans="1:13">
      <c r="A3212" s="12"/>
      <c r="B3212" s="14"/>
      <c r="E3212"/>
      <c r="L3212" s="1"/>
      <c r="M3212" s="1"/>
    </row>
    <row r="3213" spans="1:13">
      <c r="A3213" s="12"/>
      <c r="B3213" s="14"/>
      <c r="E3213"/>
      <c r="L3213" s="1"/>
      <c r="M3213" s="1"/>
    </row>
    <row r="3214" spans="1:13">
      <c r="A3214" s="12"/>
      <c r="B3214" s="14"/>
      <c r="E3214"/>
      <c r="L3214" s="1"/>
      <c r="M3214" s="1"/>
    </row>
    <row r="3215" spans="1:13">
      <c r="A3215" s="12"/>
      <c r="B3215" s="14"/>
      <c r="E3215"/>
      <c r="L3215" s="1"/>
      <c r="M3215" s="1"/>
    </row>
    <row r="3216" spans="1:13">
      <c r="A3216" s="12"/>
      <c r="B3216" s="14"/>
      <c r="E3216"/>
      <c r="L3216" s="1"/>
      <c r="M3216" s="1"/>
    </row>
    <row r="3217" spans="1:13">
      <c r="A3217" s="12"/>
      <c r="B3217" s="14"/>
      <c r="E3217"/>
      <c r="L3217" s="1"/>
      <c r="M3217" s="1"/>
    </row>
    <row r="3218" spans="1:13">
      <c r="A3218" s="12"/>
      <c r="B3218" s="14"/>
      <c r="E3218"/>
      <c r="L3218" s="1"/>
      <c r="M3218" s="1"/>
    </row>
    <row r="3219" spans="1:13">
      <c r="A3219" s="12"/>
      <c r="B3219" s="14"/>
      <c r="E3219"/>
      <c r="L3219" s="1"/>
      <c r="M3219" s="1"/>
    </row>
    <row r="3220" spans="1:13">
      <c r="A3220" s="12"/>
      <c r="B3220" s="14"/>
      <c r="E3220"/>
      <c r="L3220" s="1"/>
      <c r="M3220" s="1"/>
    </row>
    <row r="3221" spans="1:13">
      <c r="A3221" s="12"/>
      <c r="B3221" s="14"/>
      <c r="E3221"/>
      <c r="L3221" s="1"/>
      <c r="M3221" s="1"/>
    </row>
    <row r="3222" spans="1:13">
      <c r="A3222" s="12"/>
      <c r="B3222" s="14"/>
      <c r="E3222"/>
      <c r="L3222" s="1"/>
      <c r="M3222" s="1"/>
    </row>
    <row r="3223" spans="1:13">
      <c r="A3223" s="12"/>
      <c r="B3223" s="14"/>
      <c r="E3223"/>
      <c r="L3223" s="1"/>
      <c r="M3223" s="1"/>
    </row>
    <row r="3224" spans="1:13">
      <c r="A3224" s="12"/>
      <c r="B3224" s="14"/>
      <c r="E3224"/>
      <c r="L3224" s="1"/>
      <c r="M3224" s="1"/>
    </row>
    <row r="3225" spans="1:13">
      <c r="A3225" s="12"/>
      <c r="B3225" s="14"/>
      <c r="E3225"/>
      <c r="L3225" s="1"/>
      <c r="M3225" s="1"/>
    </row>
    <row r="3226" spans="1:13">
      <c r="A3226" s="12"/>
      <c r="B3226" s="14"/>
      <c r="E3226"/>
      <c r="L3226" s="1"/>
      <c r="M3226" s="1"/>
    </row>
    <row r="3227" spans="1:13">
      <c r="A3227" s="12"/>
      <c r="B3227" s="14"/>
      <c r="E3227"/>
      <c r="L3227" s="1"/>
      <c r="M3227" s="1"/>
    </row>
    <row r="3228" spans="1:13">
      <c r="A3228" s="12"/>
      <c r="B3228" s="14"/>
      <c r="E3228"/>
      <c r="L3228" s="1"/>
      <c r="M3228" s="1"/>
    </row>
    <row r="3229" spans="1:13">
      <c r="A3229" s="12"/>
      <c r="B3229" s="14"/>
      <c r="E3229"/>
      <c r="L3229" s="1"/>
      <c r="M3229" s="1"/>
    </row>
    <row r="3230" spans="1:13">
      <c r="A3230" s="12"/>
      <c r="B3230" s="14"/>
      <c r="E3230"/>
      <c r="L3230" s="1"/>
      <c r="M3230" s="1"/>
    </row>
    <row r="3231" spans="1:13">
      <c r="A3231" s="12"/>
      <c r="B3231" s="14"/>
      <c r="E3231"/>
      <c r="L3231" s="1"/>
      <c r="M3231" s="1"/>
    </row>
    <row r="3232" spans="1:13">
      <c r="A3232" s="12"/>
      <c r="B3232" s="14"/>
      <c r="E3232"/>
      <c r="L3232" s="1"/>
      <c r="M3232" s="1"/>
    </row>
    <row r="3233" spans="1:13">
      <c r="A3233" s="12"/>
      <c r="B3233" s="14"/>
      <c r="E3233"/>
      <c r="L3233" s="1"/>
      <c r="M3233" s="1"/>
    </row>
    <row r="3234" spans="1:13">
      <c r="A3234" s="12"/>
      <c r="B3234" s="14"/>
      <c r="E3234"/>
      <c r="L3234" s="1"/>
      <c r="M3234" s="1"/>
    </row>
    <row r="3235" spans="1:13">
      <c r="A3235" s="12"/>
      <c r="B3235" s="14"/>
      <c r="E3235"/>
      <c r="L3235" s="1"/>
      <c r="M3235" s="1"/>
    </row>
    <row r="3236" spans="1:13">
      <c r="A3236" s="12"/>
      <c r="B3236" s="14"/>
      <c r="E3236"/>
      <c r="L3236" s="1"/>
      <c r="M3236" s="1"/>
    </row>
    <row r="3237" spans="1:13">
      <c r="A3237" s="12"/>
      <c r="B3237" s="14"/>
      <c r="E3237"/>
      <c r="L3237" s="1"/>
      <c r="M3237" s="1"/>
    </row>
    <row r="3238" spans="1:13">
      <c r="A3238" s="12"/>
      <c r="B3238" s="14"/>
      <c r="E3238"/>
      <c r="L3238" s="1"/>
      <c r="M3238" s="1"/>
    </row>
    <row r="3239" spans="1:13">
      <c r="A3239" s="12"/>
      <c r="B3239" s="14"/>
      <c r="E3239"/>
      <c r="L3239" s="1"/>
      <c r="M3239" s="1"/>
    </row>
    <row r="3240" spans="1:13">
      <c r="A3240" s="12"/>
      <c r="B3240" s="14"/>
      <c r="E3240"/>
      <c r="L3240" s="1"/>
      <c r="M3240" s="1"/>
    </row>
    <row r="3241" spans="1:13">
      <c r="A3241" s="12"/>
      <c r="B3241" s="14"/>
      <c r="E3241"/>
      <c r="L3241" s="1"/>
      <c r="M3241" s="1"/>
    </row>
    <row r="3242" spans="1:13">
      <c r="A3242" s="12"/>
      <c r="B3242" s="14"/>
      <c r="E3242"/>
      <c r="L3242" s="1"/>
      <c r="M3242" s="1"/>
    </row>
    <row r="3243" spans="1:13">
      <c r="A3243" s="12"/>
      <c r="B3243" s="14"/>
      <c r="E3243"/>
      <c r="L3243" s="1"/>
      <c r="M3243" s="1"/>
    </row>
    <row r="3244" spans="1:13">
      <c r="A3244" s="12"/>
      <c r="B3244" s="14"/>
      <c r="E3244"/>
      <c r="L3244" s="1"/>
      <c r="M3244" s="1"/>
    </row>
    <row r="3245" spans="1:13">
      <c r="A3245" s="12"/>
      <c r="B3245" s="14"/>
      <c r="E3245"/>
      <c r="L3245" s="1"/>
      <c r="M3245" s="1"/>
    </row>
    <row r="3246" spans="1:13">
      <c r="A3246" s="12"/>
      <c r="B3246" s="14"/>
      <c r="E3246"/>
      <c r="L3246" s="1"/>
      <c r="M3246" s="1"/>
    </row>
    <row r="3247" spans="1:13">
      <c r="A3247" s="12"/>
      <c r="B3247" s="14"/>
      <c r="E3247"/>
      <c r="L3247" s="1"/>
      <c r="M3247" s="1"/>
    </row>
    <row r="3248" spans="1:13">
      <c r="A3248" s="12"/>
      <c r="B3248" s="14"/>
      <c r="E3248"/>
      <c r="L3248" s="1"/>
      <c r="M3248" s="1"/>
    </row>
    <row r="3249" spans="1:13">
      <c r="A3249" s="12"/>
      <c r="B3249" s="14"/>
      <c r="E3249"/>
      <c r="L3249" s="1"/>
      <c r="M3249" s="1"/>
    </row>
    <row r="3250" spans="1:13">
      <c r="A3250" s="12"/>
      <c r="B3250" s="14"/>
      <c r="E3250"/>
      <c r="L3250" s="1"/>
      <c r="M3250" s="1"/>
    </row>
    <row r="3251" spans="1:13">
      <c r="A3251" s="12"/>
      <c r="B3251" s="14"/>
      <c r="E3251"/>
      <c r="L3251" s="1"/>
      <c r="M3251" s="1"/>
    </row>
    <row r="3252" spans="1:13">
      <c r="A3252" s="12"/>
      <c r="B3252" s="14"/>
      <c r="E3252"/>
      <c r="L3252" s="1"/>
      <c r="M3252" s="1"/>
    </row>
    <row r="3253" spans="1:13">
      <c r="A3253" s="12"/>
      <c r="B3253" s="14"/>
      <c r="E3253"/>
      <c r="L3253" s="1"/>
      <c r="M3253" s="1"/>
    </row>
    <row r="3254" spans="1:13">
      <c r="A3254" s="12"/>
      <c r="B3254" s="14"/>
      <c r="E3254"/>
      <c r="L3254" s="1"/>
      <c r="M3254" s="1"/>
    </row>
    <row r="3255" spans="1:13">
      <c r="A3255" s="12"/>
      <c r="B3255" s="14"/>
      <c r="E3255"/>
      <c r="L3255" s="1"/>
      <c r="M3255" s="1"/>
    </row>
    <row r="3256" spans="1:13">
      <c r="A3256" s="12"/>
      <c r="B3256" s="14"/>
      <c r="E3256"/>
      <c r="L3256" s="1"/>
      <c r="M3256" s="1"/>
    </row>
    <row r="3257" spans="1:13">
      <c r="A3257" s="12"/>
      <c r="B3257" s="14"/>
      <c r="E3257"/>
      <c r="L3257" s="1"/>
      <c r="M3257" s="1"/>
    </row>
    <row r="3258" spans="1:13">
      <c r="A3258" s="12"/>
      <c r="B3258" s="14"/>
      <c r="E3258"/>
      <c r="L3258" s="1"/>
      <c r="M3258" s="1"/>
    </row>
    <row r="3259" spans="1:13">
      <c r="A3259" s="12"/>
      <c r="B3259" s="14"/>
      <c r="E3259"/>
      <c r="L3259" s="1"/>
      <c r="M3259" s="1"/>
    </row>
    <row r="3260" spans="1:13">
      <c r="A3260" s="12"/>
      <c r="B3260" s="14"/>
      <c r="E3260"/>
      <c r="L3260" s="1"/>
      <c r="M3260" s="1"/>
    </row>
    <row r="3261" spans="1:13">
      <c r="A3261" s="12"/>
      <c r="B3261" s="14"/>
      <c r="E3261"/>
      <c r="L3261" s="1"/>
      <c r="M3261" s="1"/>
    </row>
    <row r="3262" spans="1:13">
      <c r="A3262" s="12"/>
      <c r="B3262" s="14"/>
      <c r="E3262"/>
      <c r="L3262" s="1"/>
      <c r="M3262" s="1"/>
    </row>
    <row r="3263" spans="1:13">
      <c r="A3263" s="12"/>
      <c r="B3263" s="14"/>
      <c r="E3263"/>
      <c r="L3263" s="1"/>
      <c r="M3263" s="1"/>
    </row>
    <row r="3264" spans="1:13">
      <c r="A3264" s="12"/>
      <c r="B3264" s="14"/>
      <c r="E3264"/>
      <c r="L3264" s="1"/>
      <c r="M3264" s="1"/>
    </row>
    <row r="3265" spans="1:13">
      <c r="A3265" s="12"/>
      <c r="B3265" s="14"/>
      <c r="E3265"/>
      <c r="L3265" s="1"/>
      <c r="M3265" s="1"/>
    </row>
    <row r="3266" spans="1:13">
      <c r="A3266" s="12"/>
      <c r="B3266" s="14"/>
      <c r="E3266"/>
      <c r="L3266" s="1"/>
      <c r="M3266" s="1"/>
    </row>
    <row r="3267" spans="1:13">
      <c r="A3267" s="12"/>
      <c r="B3267" s="14"/>
      <c r="E3267"/>
      <c r="L3267" s="1"/>
      <c r="M3267" s="1"/>
    </row>
    <row r="3268" spans="1:13">
      <c r="A3268" s="12"/>
      <c r="B3268" s="14"/>
      <c r="E3268"/>
      <c r="L3268" s="1"/>
      <c r="M3268" s="1"/>
    </row>
    <row r="3269" spans="1:13">
      <c r="A3269" s="12"/>
      <c r="B3269" s="14"/>
      <c r="E3269"/>
      <c r="L3269" s="1"/>
      <c r="M3269" s="1"/>
    </row>
    <row r="3270" spans="1:13">
      <c r="A3270" s="12"/>
      <c r="B3270" s="14"/>
      <c r="E3270"/>
      <c r="L3270" s="1"/>
      <c r="M3270" s="1"/>
    </row>
    <row r="3271" spans="1:13">
      <c r="A3271" s="12"/>
      <c r="B3271" s="14"/>
      <c r="E3271"/>
      <c r="L3271" s="1"/>
      <c r="M3271" s="1"/>
    </row>
    <row r="3272" spans="1:13">
      <c r="A3272" s="12"/>
      <c r="B3272" s="14"/>
      <c r="E3272"/>
      <c r="L3272" s="1"/>
      <c r="M3272" s="1"/>
    </row>
    <row r="3273" spans="1:13">
      <c r="A3273" s="12"/>
      <c r="B3273" s="14"/>
      <c r="E3273"/>
      <c r="L3273" s="1"/>
      <c r="M3273" s="1"/>
    </row>
    <row r="3274" spans="1:13">
      <c r="A3274" s="12"/>
      <c r="B3274" s="14"/>
      <c r="E3274"/>
      <c r="L3274" s="1"/>
      <c r="M3274" s="1"/>
    </row>
    <row r="3275" spans="1:13">
      <c r="A3275" s="12"/>
      <c r="B3275" s="14"/>
      <c r="E3275"/>
      <c r="L3275" s="1"/>
      <c r="M3275" s="1"/>
    </row>
    <row r="3276" spans="1:13">
      <c r="A3276" s="12"/>
      <c r="B3276" s="14"/>
      <c r="E3276"/>
      <c r="L3276" s="1"/>
      <c r="M3276" s="1"/>
    </row>
    <row r="3277" spans="1:13">
      <c r="A3277" s="12"/>
      <c r="B3277" s="14"/>
      <c r="E3277"/>
      <c r="L3277" s="1"/>
      <c r="M3277" s="1"/>
    </row>
    <row r="3278" spans="1:13">
      <c r="A3278" s="12"/>
      <c r="B3278" s="14"/>
      <c r="E3278"/>
      <c r="L3278" s="1"/>
      <c r="M3278" s="1"/>
    </row>
    <row r="3279" spans="1:13">
      <c r="A3279" s="12"/>
      <c r="B3279" s="14"/>
      <c r="E3279"/>
      <c r="L3279" s="1"/>
      <c r="M3279" s="1"/>
    </row>
    <row r="3280" spans="1:13">
      <c r="A3280" s="12"/>
      <c r="B3280" s="14"/>
      <c r="E3280"/>
      <c r="L3280" s="1"/>
      <c r="M3280" s="1"/>
    </row>
    <row r="3281" spans="1:13">
      <c r="A3281" s="12"/>
      <c r="B3281" s="14"/>
      <c r="E3281"/>
      <c r="L3281" s="1"/>
      <c r="M3281" s="1"/>
    </row>
    <row r="3282" spans="1:13">
      <c r="A3282" s="12"/>
      <c r="B3282" s="14"/>
      <c r="E3282"/>
      <c r="L3282" s="1"/>
      <c r="M3282" s="1"/>
    </row>
    <row r="3283" spans="1:13">
      <c r="A3283" s="12"/>
      <c r="B3283" s="14"/>
      <c r="E3283"/>
      <c r="L3283" s="1"/>
      <c r="M3283" s="1"/>
    </row>
    <row r="3284" spans="1:13">
      <c r="A3284" s="12"/>
      <c r="B3284" s="14"/>
      <c r="E3284"/>
      <c r="L3284" s="1"/>
      <c r="M3284" s="1"/>
    </row>
    <row r="3285" spans="1:13">
      <c r="A3285" s="12"/>
      <c r="B3285" s="14"/>
      <c r="E3285"/>
      <c r="L3285" s="1"/>
      <c r="M3285" s="1"/>
    </row>
    <row r="3286" spans="1:13">
      <c r="A3286" s="12"/>
      <c r="B3286" s="14"/>
      <c r="E3286"/>
      <c r="L3286" s="1"/>
      <c r="M3286" s="1"/>
    </row>
    <row r="3287" spans="1:13">
      <c r="A3287" s="12"/>
      <c r="B3287" s="14"/>
      <c r="E3287"/>
      <c r="L3287" s="1"/>
      <c r="M3287" s="1"/>
    </row>
    <row r="3288" spans="1:13">
      <c r="A3288" s="12"/>
      <c r="B3288" s="14"/>
      <c r="E3288"/>
      <c r="L3288" s="1"/>
      <c r="M3288" s="1"/>
    </row>
    <row r="3289" spans="1:13">
      <c r="A3289" s="12"/>
      <c r="B3289" s="14"/>
      <c r="E3289"/>
      <c r="L3289" s="1"/>
      <c r="M3289" s="1"/>
    </row>
    <row r="3290" spans="1:13">
      <c r="A3290" s="12"/>
      <c r="B3290" s="14"/>
      <c r="E3290"/>
      <c r="L3290" s="1"/>
      <c r="M3290" s="1"/>
    </row>
    <row r="3291" spans="1:13">
      <c r="A3291" s="12"/>
      <c r="B3291" s="14"/>
      <c r="E3291"/>
      <c r="L3291" s="1"/>
      <c r="M3291" s="1"/>
    </row>
    <row r="3292" spans="1:13">
      <c r="A3292" s="12"/>
      <c r="B3292" s="14"/>
      <c r="E3292"/>
      <c r="L3292" s="1"/>
      <c r="M3292" s="1"/>
    </row>
    <row r="3293" spans="1:13">
      <c r="A3293" s="12"/>
      <c r="B3293" s="14"/>
      <c r="E3293"/>
      <c r="L3293" s="1"/>
      <c r="M3293" s="1"/>
    </row>
    <row r="3294" spans="1:13">
      <c r="A3294" s="12"/>
      <c r="B3294" s="14"/>
      <c r="E3294"/>
      <c r="L3294" s="1"/>
      <c r="M3294" s="1"/>
    </row>
    <row r="3295" spans="1:13">
      <c r="A3295" s="12"/>
      <c r="B3295" s="14"/>
      <c r="E3295"/>
      <c r="L3295" s="1"/>
      <c r="M3295" s="1"/>
    </row>
    <row r="3296" spans="1:13">
      <c r="A3296" s="12"/>
      <c r="B3296" s="14"/>
      <c r="E3296"/>
      <c r="L3296" s="1"/>
      <c r="M3296" s="1"/>
    </row>
    <row r="3297" spans="1:13">
      <c r="A3297" s="12"/>
      <c r="B3297" s="14"/>
      <c r="E3297"/>
      <c r="L3297" s="1"/>
      <c r="M3297" s="1"/>
    </row>
    <row r="3298" spans="1:13">
      <c r="A3298" s="12"/>
      <c r="B3298" s="14"/>
      <c r="E3298"/>
      <c r="L3298" s="1"/>
      <c r="M3298" s="1"/>
    </row>
    <row r="3299" spans="1:13">
      <c r="A3299" s="12"/>
      <c r="B3299" s="14"/>
      <c r="E3299"/>
      <c r="L3299" s="1"/>
      <c r="M3299" s="1"/>
    </row>
    <row r="3300" spans="1:13">
      <c r="A3300" s="12"/>
      <c r="B3300" s="14"/>
      <c r="E3300"/>
      <c r="L3300" s="1"/>
      <c r="M3300" s="1"/>
    </row>
    <row r="3301" spans="1:13">
      <c r="A3301" s="12"/>
      <c r="B3301" s="14"/>
      <c r="E3301"/>
      <c r="L3301" s="1"/>
      <c r="M3301" s="1"/>
    </row>
    <row r="3302" spans="1:13">
      <c r="A3302" s="12"/>
      <c r="B3302" s="14"/>
      <c r="E3302"/>
      <c r="L3302" s="1"/>
      <c r="M3302" s="1"/>
    </row>
    <row r="3303" spans="1:13">
      <c r="A3303" s="12"/>
      <c r="B3303" s="14"/>
      <c r="E3303"/>
      <c r="L3303" s="1"/>
      <c r="M3303" s="1"/>
    </row>
    <row r="3304" spans="1:13">
      <c r="A3304" s="12"/>
      <c r="B3304" s="14"/>
      <c r="E3304"/>
      <c r="L3304" s="1"/>
      <c r="M3304" s="1"/>
    </row>
    <row r="3305" spans="1:13">
      <c r="A3305" s="12"/>
      <c r="B3305" s="14"/>
      <c r="E3305"/>
      <c r="L3305" s="1"/>
      <c r="M3305" s="1"/>
    </row>
    <row r="3306" spans="1:13">
      <c r="A3306" s="12"/>
      <c r="B3306" s="14"/>
      <c r="E3306"/>
      <c r="L3306" s="1"/>
      <c r="M3306" s="1"/>
    </row>
    <row r="3307" spans="1:13">
      <c r="A3307" s="12"/>
      <c r="B3307" s="14"/>
      <c r="E3307"/>
      <c r="L3307" s="1"/>
      <c r="M3307" s="1"/>
    </row>
    <row r="3308" spans="1:13">
      <c r="A3308" s="12"/>
      <c r="B3308" s="14"/>
      <c r="E3308"/>
      <c r="L3308" s="1"/>
      <c r="M3308" s="1"/>
    </row>
    <row r="3309" spans="1:13">
      <c r="A3309" s="12"/>
      <c r="B3309" s="14"/>
      <c r="E3309"/>
      <c r="L3309" s="1"/>
      <c r="M3309" s="1"/>
    </row>
    <row r="3310" spans="1:13">
      <c r="A3310" s="12"/>
      <c r="B3310" s="14"/>
      <c r="E3310"/>
      <c r="L3310" s="1"/>
      <c r="M3310" s="1"/>
    </row>
    <row r="3311" spans="1:13">
      <c r="A3311" s="12"/>
      <c r="B3311" s="14"/>
      <c r="E3311"/>
      <c r="L3311" s="1"/>
      <c r="M3311" s="1"/>
    </row>
    <row r="3312" spans="1:13">
      <c r="A3312" s="12"/>
      <c r="B3312" s="14"/>
      <c r="E3312"/>
      <c r="L3312" s="1"/>
      <c r="M3312" s="1"/>
    </row>
    <row r="3313" spans="1:13">
      <c r="A3313" s="12"/>
      <c r="B3313" s="14"/>
      <c r="E3313"/>
      <c r="L3313" s="1"/>
      <c r="M3313" s="1"/>
    </row>
    <row r="3314" spans="1:13">
      <c r="A3314" s="12"/>
      <c r="B3314" s="14"/>
      <c r="E3314"/>
      <c r="L3314" s="1"/>
      <c r="M3314" s="1"/>
    </row>
    <row r="3315" spans="1:13">
      <c r="A3315" s="12"/>
      <c r="B3315" s="14"/>
      <c r="E3315"/>
      <c r="L3315" s="1"/>
      <c r="M3315" s="1"/>
    </row>
    <row r="3316" spans="1:13">
      <c r="A3316" s="12"/>
      <c r="B3316" s="14"/>
      <c r="E3316"/>
      <c r="L3316" s="1"/>
      <c r="M3316" s="1"/>
    </row>
    <row r="3317" spans="1:13">
      <c r="A3317" s="12"/>
      <c r="B3317" s="14"/>
      <c r="E3317"/>
      <c r="L3317" s="1"/>
      <c r="M3317" s="1"/>
    </row>
    <row r="3318" spans="1:13">
      <c r="A3318" s="12"/>
      <c r="B3318" s="14"/>
      <c r="E3318"/>
      <c r="L3318" s="1"/>
      <c r="M3318" s="1"/>
    </row>
    <row r="3319" spans="1:13">
      <c r="A3319" s="12"/>
      <c r="B3319" s="14"/>
      <c r="E3319"/>
      <c r="L3319" s="1"/>
      <c r="M3319" s="1"/>
    </row>
    <row r="3320" spans="1:13">
      <c r="A3320" s="12"/>
      <c r="B3320" s="14"/>
      <c r="E3320"/>
      <c r="L3320" s="1"/>
      <c r="M3320" s="1"/>
    </row>
    <row r="3321" spans="1:13">
      <c r="A3321" s="12"/>
      <c r="B3321" s="14"/>
      <c r="E3321"/>
      <c r="L3321" s="1"/>
      <c r="M3321" s="1"/>
    </row>
    <row r="3322" spans="1:13">
      <c r="A3322" s="12"/>
      <c r="B3322" s="14"/>
      <c r="E3322"/>
      <c r="L3322" s="1"/>
      <c r="M3322" s="1"/>
    </row>
    <row r="3323" spans="1:13">
      <c r="A3323" s="12"/>
      <c r="B3323" s="14"/>
      <c r="E3323"/>
      <c r="L3323" s="1"/>
      <c r="M3323" s="1"/>
    </row>
    <row r="3324" spans="1:13">
      <c r="A3324" s="12"/>
      <c r="B3324" s="14"/>
      <c r="E3324"/>
      <c r="L3324" s="1"/>
      <c r="M3324" s="1"/>
    </row>
    <row r="3325" spans="1:13">
      <c r="A3325" s="12"/>
      <c r="B3325" s="14"/>
      <c r="E3325"/>
      <c r="L3325" s="1"/>
      <c r="M3325" s="1"/>
    </row>
    <row r="3326" spans="1:13">
      <c r="A3326" s="12"/>
      <c r="B3326" s="14"/>
      <c r="E3326"/>
      <c r="L3326" s="1"/>
      <c r="M3326" s="1"/>
    </row>
    <row r="3327" spans="1:13">
      <c r="A3327" s="12"/>
      <c r="B3327" s="14"/>
      <c r="E3327"/>
      <c r="L3327" s="1"/>
      <c r="M3327" s="1"/>
    </row>
    <row r="3328" spans="1:13">
      <c r="A3328" s="12"/>
      <c r="B3328" s="14"/>
      <c r="E3328"/>
      <c r="L3328" s="1"/>
      <c r="M3328" s="1"/>
    </row>
    <row r="3329" spans="1:13">
      <c r="A3329" s="12"/>
      <c r="B3329" s="14"/>
      <c r="E3329"/>
      <c r="L3329" s="1"/>
      <c r="M3329" s="1"/>
    </row>
    <row r="3330" spans="1:13">
      <c r="A3330" s="12"/>
      <c r="B3330" s="14"/>
      <c r="E3330"/>
      <c r="L3330" s="1"/>
      <c r="M3330" s="1"/>
    </row>
    <row r="3331" spans="1:13">
      <c r="A3331" s="12"/>
      <c r="B3331" s="14"/>
      <c r="E3331"/>
      <c r="L3331" s="1"/>
      <c r="M3331" s="1"/>
    </row>
    <row r="3332" spans="1:13">
      <c r="A3332" s="12"/>
      <c r="B3332" s="14"/>
      <c r="E3332"/>
      <c r="L3332" s="1"/>
      <c r="M3332" s="1"/>
    </row>
    <row r="3333" spans="1:13">
      <c r="A3333" s="12"/>
      <c r="B3333" s="14"/>
      <c r="E3333"/>
      <c r="L3333" s="1"/>
      <c r="M3333" s="1"/>
    </row>
    <row r="3334" spans="1:13">
      <c r="A3334" s="12"/>
      <c r="B3334" s="14"/>
      <c r="E3334"/>
      <c r="L3334" s="1"/>
      <c r="M3334" s="1"/>
    </row>
    <row r="3335" spans="1:13">
      <c r="A3335" s="12"/>
      <c r="B3335" s="14"/>
      <c r="E3335"/>
      <c r="L3335" s="1"/>
      <c r="M3335" s="1"/>
    </row>
    <row r="3336" spans="1:13">
      <c r="A3336" s="12"/>
      <c r="B3336" s="14"/>
      <c r="E3336"/>
      <c r="L3336" s="1"/>
      <c r="M3336" s="1"/>
    </row>
    <row r="3337" spans="1:13">
      <c r="A3337" s="12"/>
      <c r="B3337" s="14"/>
      <c r="E3337"/>
      <c r="L3337" s="1"/>
      <c r="M3337" s="1"/>
    </row>
    <row r="3338" spans="1:13">
      <c r="A3338" s="12"/>
      <c r="B3338" s="14"/>
      <c r="E3338"/>
      <c r="L3338" s="1"/>
      <c r="M3338" s="1"/>
    </row>
    <row r="3339" spans="1:13">
      <c r="A3339" s="12"/>
      <c r="B3339" s="14"/>
      <c r="E3339"/>
      <c r="L3339" s="1"/>
      <c r="M3339" s="1"/>
    </row>
    <row r="3340" spans="1:13">
      <c r="A3340" s="12"/>
      <c r="B3340" s="14"/>
      <c r="E3340"/>
      <c r="L3340" s="1"/>
      <c r="M3340" s="1"/>
    </row>
    <row r="3341" spans="1:13">
      <c r="A3341" s="12"/>
      <c r="B3341" s="14"/>
      <c r="E3341"/>
      <c r="L3341" s="1"/>
      <c r="M3341" s="1"/>
    </row>
    <row r="3342" spans="1:13">
      <c r="A3342" s="12"/>
      <c r="B3342" s="14"/>
      <c r="E3342"/>
      <c r="L3342" s="1"/>
      <c r="M3342" s="1"/>
    </row>
    <row r="3343" spans="1:13">
      <c r="A3343" s="12"/>
      <c r="B3343" s="14"/>
      <c r="E3343"/>
      <c r="L3343" s="1"/>
      <c r="M3343" s="1"/>
    </row>
    <row r="3344" spans="1:13">
      <c r="A3344" s="12"/>
      <c r="B3344" s="14"/>
      <c r="E3344"/>
      <c r="L3344" s="1"/>
      <c r="M3344" s="1"/>
    </row>
    <row r="3345" spans="1:13">
      <c r="A3345" s="12"/>
      <c r="B3345" s="14"/>
      <c r="E3345"/>
      <c r="L3345" s="1"/>
      <c r="M3345" s="1"/>
    </row>
    <row r="3346" spans="1:13">
      <c r="A3346" s="12"/>
      <c r="B3346" s="14"/>
      <c r="E3346"/>
      <c r="L3346" s="1"/>
      <c r="M3346" s="1"/>
    </row>
    <row r="3347" spans="1:13">
      <c r="A3347" s="12"/>
      <c r="B3347" s="14"/>
      <c r="E3347"/>
      <c r="L3347" s="1"/>
      <c r="M3347" s="1"/>
    </row>
    <row r="3348" spans="1:13">
      <c r="A3348" s="12"/>
      <c r="B3348" s="14"/>
      <c r="E3348"/>
      <c r="L3348" s="1"/>
      <c r="M3348" s="1"/>
    </row>
    <row r="3349" spans="1:13">
      <c r="A3349" s="12"/>
      <c r="B3349" s="14"/>
      <c r="E3349"/>
      <c r="L3349" s="1"/>
      <c r="M3349" s="1"/>
    </row>
    <row r="3350" spans="1:13">
      <c r="A3350" s="12"/>
      <c r="B3350" s="14"/>
      <c r="E3350"/>
      <c r="L3350" s="1"/>
      <c r="M3350" s="1"/>
    </row>
    <row r="3351" spans="1:13">
      <c r="A3351" s="12"/>
      <c r="B3351" s="14"/>
      <c r="E3351"/>
      <c r="L3351" s="1"/>
      <c r="M3351" s="1"/>
    </row>
    <row r="3352" spans="1:13">
      <c r="A3352" s="12"/>
      <c r="B3352" s="14"/>
      <c r="E3352"/>
      <c r="L3352" s="1"/>
      <c r="M3352" s="1"/>
    </row>
    <row r="3353" spans="1:13">
      <c r="A3353" s="12"/>
      <c r="B3353" s="14"/>
      <c r="E3353"/>
      <c r="L3353" s="1"/>
      <c r="M3353" s="1"/>
    </row>
    <row r="3354" spans="1:13">
      <c r="A3354" s="12"/>
      <c r="B3354" s="14"/>
      <c r="E3354"/>
      <c r="L3354" s="1"/>
      <c r="M3354" s="1"/>
    </row>
    <row r="3355" spans="1:13">
      <c r="A3355" s="12"/>
      <c r="B3355" s="14"/>
      <c r="E3355"/>
      <c r="L3355" s="1"/>
      <c r="M3355" s="1"/>
    </row>
    <row r="3356" spans="1:13">
      <c r="A3356" s="12"/>
      <c r="B3356" s="14"/>
      <c r="E3356"/>
      <c r="L3356" s="1"/>
      <c r="M3356" s="1"/>
    </row>
    <row r="3357" spans="1:13">
      <c r="A3357" s="12"/>
      <c r="B3357" s="14"/>
      <c r="E3357"/>
      <c r="L3357" s="1"/>
      <c r="M3357" s="1"/>
    </row>
    <row r="3358" spans="1:13">
      <c r="A3358" s="12"/>
      <c r="B3358" s="14"/>
      <c r="E3358"/>
      <c r="L3358" s="1"/>
      <c r="M3358" s="1"/>
    </row>
    <row r="3359" spans="1:13">
      <c r="A3359" s="12"/>
      <c r="B3359" s="14"/>
      <c r="E3359"/>
      <c r="L3359" s="1"/>
      <c r="M3359" s="1"/>
    </row>
    <row r="3360" spans="1:13">
      <c r="A3360" s="12"/>
      <c r="B3360" s="14"/>
      <c r="E3360"/>
      <c r="L3360" s="1"/>
      <c r="M3360" s="1"/>
    </row>
    <row r="3361" spans="1:13">
      <c r="A3361" s="12"/>
      <c r="B3361" s="14"/>
      <c r="E3361"/>
      <c r="L3361" s="1"/>
      <c r="M3361" s="1"/>
    </row>
    <row r="3362" spans="1:13">
      <c r="A3362" s="12"/>
      <c r="B3362" s="14"/>
      <c r="E3362"/>
      <c r="L3362" s="1"/>
      <c r="M3362" s="1"/>
    </row>
    <row r="3363" spans="1:13">
      <c r="A3363" s="12"/>
      <c r="B3363" s="14"/>
      <c r="E3363"/>
      <c r="L3363" s="1"/>
      <c r="M3363" s="1"/>
    </row>
    <row r="3364" spans="1:13">
      <c r="A3364" s="12"/>
      <c r="B3364" s="14"/>
      <c r="E3364"/>
      <c r="L3364" s="1"/>
      <c r="M3364" s="1"/>
    </row>
    <row r="3365" spans="1:13">
      <c r="A3365" s="12"/>
      <c r="B3365" s="14"/>
      <c r="E3365"/>
      <c r="L3365" s="1"/>
      <c r="M3365" s="1"/>
    </row>
    <row r="3366" spans="1:13">
      <c r="A3366" s="12"/>
      <c r="B3366" s="14"/>
      <c r="E3366"/>
      <c r="L3366" s="1"/>
      <c r="M3366" s="1"/>
    </row>
    <row r="3367" spans="1:13">
      <c r="A3367" s="12"/>
      <c r="B3367" s="14"/>
      <c r="E3367"/>
      <c r="L3367" s="1"/>
      <c r="M3367" s="1"/>
    </row>
    <row r="3368" spans="1:13">
      <c r="A3368" s="12"/>
      <c r="B3368" s="14"/>
      <c r="E3368"/>
      <c r="L3368" s="1"/>
      <c r="M3368" s="1"/>
    </row>
    <row r="3369" spans="1:13">
      <c r="A3369" s="12"/>
      <c r="B3369" s="14"/>
      <c r="E3369"/>
      <c r="L3369" s="1"/>
      <c r="M3369" s="1"/>
    </row>
    <row r="3370" spans="1:13">
      <c r="A3370" s="12"/>
      <c r="B3370" s="14"/>
      <c r="E3370"/>
      <c r="L3370" s="1"/>
      <c r="M3370" s="1"/>
    </row>
    <row r="3371" spans="1:13">
      <c r="A3371" s="12"/>
      <c r="B3371" s="14"/>
      <c r="E3371"/>
      <c r="L3371" s="1"/>
      <c r="M3371" s="1"/>
    </row>
    <row r="3372" spans="1:13">
      <c r="A3372" s="12"/>
      <c r="B3372" s="14"/>
      <c r="E3372"/>
      <c r="L3372" s="1"/>
      <c r="M3372" s="1"/>
    </row>
    <row r="3373" spans="1:13">
      <c r="A3373" s="12"/>
      <c r="B3373" s="14"/>
      <c r="E3373"/>
      <c r="L3373" s="1"/>
      <c r="M3373" s="1"/>
    </row>
    <row r="3374" spans="1:13">
      <c r="A3374" s="12"/>
      <c r="B3374" s="14"/>
      <c r="E3374"/>
      <c r="L3374" s="1"/>
      <c r="M3374" s="1"/>
    </row>
    <row r="3375" spans="1:13">
      <c r="A3375" s="12"/>
      <c r="B3375" s="14"/>
      <c r="E3375"/>
      <c r="L3375" s="1"/>
      <c r="M3375" s="1"/>
    </row>
    <row r="3376" spans="1:13">
      <c r="A3376" s="12"/>
      <c r="B3376" s="14"/>
      <c r="E3376"/>
      <c r="L3376" s="1"/>
      <c r="M3376" s="1"/>
    </row>
    <row r="3377" spans="1:13">
      <c r="A3377" s="12"/>
      <c r="B3377" s="14"/>
      <c r="E3377"/>
      <c r="L3377" s="1"/>
      <c r="M3377" s="1"/>
    </row>
    <row r="3378" spans="1:13">
      <c r="A3378" s="12"/>
      <c r="B3378" s="14"/>
      <c r="E3378"/>
      <c r="L3378" s="1"/>
      <c r="M3378" s="1"/>
    </row>
    <row r="3379" spans="1:13">
      <c r="A3379" s="12"/>
      <c r="B3379" s="14"/>
      <c r="E3379"/>
      <c r="L3379" s="1"/>
      <c r="M3379" s="1"/>
    </row>
    <row r="3380" spans="1:13">
      <c r="A3380" s="12"/>
      <c r="B3380" s="14"/>
      <c r="E3380"/>
      <c r="L3380" s="1"/>
      <c r="M3380" s="1"/>
    </row>
    <row r="3381" spans="1:13">
      <c r="A3381" s="12"/>
      <c r="B3381" s="14"/>
      <c r="E3381"/>
      <c r="L3381" s="1"/>
      <c r="M3381" s="1"/>
    </row>
    <row r="3382" spans="1:13">
      <c r="A3382" s="12"/>
      <c r="B3382" s="14"/>
      <c r="E3382"/>
      <c r="L3382" s="1"/>
      <c r="M3382" s="1"/>
    </row>
    <row r="3383" spans="1:13">
      <c r="A3383" s="12"/>
      <c r="B3383" s="14"/>
      <c r="E3383"/>
      <c r="L3383" s="1"/>
      <c r="M3383" s="1"/>
    </row>
    <row r="3384" spans="1:13">
      <c r="A3384" s="12"/>
      <c r="B3384" s="14"/>
      <c r="E3384"/>
      <c r="L3384" s="1"/>
      <c r="M3384" s="1"/>
    </row>
    <row r="3385" spans="1:13">
      <c r="A3385" s="12"/>
      <c r="B3385" s="14"/>
      <c r="E3385"/>
      <c r="L3385" s="1"/>
      <c r="M3385" s="1"/>
    </row>
    <row r="3386" spans="1:13">
      <c r="A3386" s="12"/>
      <c r="B3386" s="14"/>
      <c r="E3386"/>
      <c r="L3386" s="1"/>
      <c r="M3386" s="1"/>
    </row>
    <row r="3387" spans="1:13">
      <c r="A3387" s="12"/>
      <c r="B3387" s="14"/>
      <c r="E3387"/>
      <c r="L3387" s="1"/>
      <c r="M3387" s="1"/>
    </row>
    <row r="3388" spans="1:13">
      <c r="A3388" s="12"/>
      <c r="B3388" s="14"/>
      <c r="E3388"/>
      <c r="L3388" s="1"/>
      <c r="M3388" s="1"/>
    </row>
    <row r="3389" spans="1:13">
      <c r="A3389" s="12"/>
      <c r="B3389" s="14"/>
      <c r="E3389"/>
      <c r="L3389" s="1"/>
      <c r="M3389" s="1"/>
    </row>
    <row r="3390" spans="1:13">
      <c r="A3390" s="12"/>
      <c r="B3390" s="14"/>
      <c r="E3390"/>
      <c r="L3390" s="1"/>
      <c r="M3390" s="1"/>
    </row>
    <row r="3391" spans="1:13">
      <c r="A3391" s="12"/>
      <c r="B3391" s="14"/>
      <c r="E3391"/>
      <c r="L3391" s="1"/>
      <c r="M3391" s="1"/>
    </row>
    <row r="3392" spans="1:13">
      <c r="A3392" s="12"/>
      <c r="B3392" s="14"/>
      <c r="E3392"/>
      <c r="L3392" s="1"/>
      <c r="M3392" s="1"/>
    </row>
    <row r="3393" spans="1:13">
      <c r="A3393" s="12"/>
      <c r="B3393" s="14"/>
      <c r="E3393"/>
      <c r="L3393" s="1"/>
      <c r="M3393" s="1"/>
    </row>
    <row r="3394" spans="1:13">
      <c r="A3394" s="12"/>
      <c r="B3394" s="14"/>
      <c r="E3394"/>
      <c r="L3394" s="1"/>
      <c r="M3394" s="1"/>
    </row>
    <row r="3395" spans="1:13">
      <c r="A3395" s="12"/>
      <c r="B3395" s="14"/>
      <c r="E3395"/>
      <c r="L3395" s="1"/>
      <c r="M3395" s="1"/>
    </row>
    <row r="3396" spans="1:13">
      <c r="A3396" s="12"/>
      <c r="B3396" s="14"/>
      <c r="E3396"/>
      <c r="L3396" s="1"/>
      <c r="M3396" s="1"/>
    </row>
    <row r="3397" spans="1:13">
      <c r="A3397" s="12"/>
      <c r="B3397" s="14"/>
      <c r="E3397"/>
      <c r="L3397" s="1"/>
      <c r="M3397" s="1"/>
    </row>
    <row r="3398" spans="1:13">
      <c r="A3398" s="12"/>
      <c r="B3398" s="14"/>
      <c r="E3398"/>
      <c r="L3398" s="1"/>
      <c r="M3398" s="1"/>
    </row>
    <row r="3399" spans="1:13">
      <c r="A3399" s="12"/>
      <c r="B3399" s="14"/>
      <c r="E3399"/>
      <c r="L3399" s="1"/>
      <c r="M3399" s="1"/>
    </row>
    <row r="3400" spans="1:13">
      <c r="A3400" s="12"/>
      <c r="B3400" s="14"/>
      <c r="E3400"/>
      <c r="L3400" s="1"/>
      <c r="M3400" s="1"/>
    </row>
    <row r="3401" spans="1:13">
      <c r="A3401" s="12"/>
      <c r="B3401" s="14"/>
      <c r="E3401"/>
      <c r="L3401" s="1"/>
      <c r="M3401" s="1"/>
    </row>
    <row r="3402" spans="1:13">
      <c r="A3402" s="12"/>
      <c r="B3402" s="14"/>
      <c r="E3402"/>
      <c r="L3402" s="1"/>
      <c r="M3402" s="1"/>
    </row>
    <row r="3403" spans="1:13">
      <c r="A3403" s="12"/>
      <c r="B3403" s="14"/>
      <c r="E3403"/>
      <c r="L3403" s="1"/>
      <c r="M3403" s="1"/>
    </row>
    <row r="3404" spans="1:13">
      <c r="A3404" s="12"/>
      <c r="B3404" s="14"/>
      <c r="E3404"/>
      <c r="L3404" s="1"/>
      <c r="M3404" s="1"/>
    </row>
    <row r="3405" spans="1:13">
      <c r="A3405" s="12"/>
      <c r="B3405" s="14"/>
      <c r="E3405"/>
      <c r="L3405" s="1"/>
      <c r="M3405" s="1"/>
    </row>
    <row r="3406" spans="1:13">
      <c r="A3406" s="12"/>
      <c r="B3406" s="14"/>
      <c r="E3406"/>
      <c r="L3406" s="1"/>
      <c r="M3406" s="1"/>
    </row>
    <row r="3407" spans="1:13">
      <c r="A3407" s="12"/>
      <c r="B3407" s="14"/>
      <c r="E3407"/>
      <c r="L3407" s="1"/>
      <c r="M3407" s="1"/>
    </row>
    <row r="3408" spans="1:13">
      <c r="A3408" s="12"/>
      <c r="B3408" s="14"/>
      <c r="E3408"/>
      <c r="L3408" s="1"/>
      <c r="M3408" s="1"/>
    </row>
    <row r="3409" spans="1:13">
      <c r="A3409" s="12"/>
      <c r="B3409" s="14"/>
      <c r="E3409"/>
      <c r="L3409" s="1"/>
      <c r="M3409" s="1"/>
    </row>
    <row r="3410" spans="1:13">
      <c r="A3410" s="12"/>
      <c r="B3410" s="14"/>
      <c r="E3410"/>
      <c r="L3410" s="1"/>
      <c r="M3410" s="1"/>
    </row>
    <row r="3411" spans="1:13">
      <c r="A3411" s="12"/>
      <c r="B3411" s="14"/>
      <c r="E3411"/>
      <c r="L3411" s="1"/>
      <c r="M3411" s="1"/>
    </row>
    <row r="3412" spans="1:13">
      <c r="A3412" s="12"/>
      <c r="B3412" s="14"/>
      <c r="E3412"/>
      <c r="L3412" s="1"/>
      <c r="M3412" s="1"/>
    </row>
    <row r="3413" spans="1:13">
      <c r="A3413" s="12"/>
      <c r="B3413" s="14"/>
      <c r="E3413"/>
      <c r="L3413" s="1"/>
      <c r="M3413" s="1"/>
    </row>
    <row r="3414" spans="1:13">
      <c r="A3414" s="12"/>
      <c r="B3414" s="14"/>
      <c r="E3414"/>
      <c r="L3414" s="1"/>
      <c r="M3414" s="1"/>
    </row>
    <row r="3415" spans="1:13">
      <c r="A3415" s="12"/>
      <c r="B3415" s="14"/>
      <c r="E3415"/>
      <c r="L3415" s="1"/>
      <c r="M3415" s="1"/>
    </row>
    <row r="3416" spans="1:13">
      <c r="A3416" s="12"/>
      <c r="B3416" s="14"/>
      <c r="E3416"/>
      <c r="L3416" s="1"/>
      <c r="M3416" s="1"/>
    </row>
    <row r="3417" spans="1:13">
      <c r="A3417" s="12"/>
      <c r="B3417" s="14"/>
      <c r="E3417"/>
      <c r="L3417" s="1"/>
      <c r="M3417" s="1"/>
    </row>
    <row r="3418" spans="1:13">
      <c r="A3418" s="12"/>
      <c r="B3418" s="14"/>
      <c r="E3418"/>
      <c r="L3418" s="1"/>
      <c r="M3418" s="1"/>
    </row>
    <row r="3419" spans="1:13">
      <c r="A3419" s="12"/>
      <c r="B3419" s="14"/>
      <c r="E3419"/>
      <c r="L3419" s="1"/>
      <c r="M3419" s="1"/>
    </row>
    <row r="3420" spans="1:13">
      <c r="A3420" s="12"/>
      <c r="B3420" s="14"/>
      <c r="E3420"/>
      <c r="L3420" s="1"/>
      <c r="M3420" s="1"/>
    </row>
    <row r="3421" spans="1:13">
      <c r="A3421" s="12"/>
      <c r="B3421" s="14"/>
      <c r="E3421"/>
      <c r="L3421" s="1"/>
      <c r="M3421" s="1"/>
    </row>
    <row r="3422" spans="1:13">
      <c r="A3422" s="12"/>
      <c r="B3422" s="14"/>
      <c r="E3422"/>
      <c r="L3422" s="1"/>
      <c r="M3422" s="1"/>
    </row>
    <row r="3423" spans="1:13">
      <c r="A3423" s="12"/>
      <c r="B3423" s="14"/>
      <c r="E3423"/>
      <c r="L3423" s="1"/>
      <c r="M3423" s="1"/>
    </row>
    <row r="3424" spans="1:13">
      <c r="A3424" s="12"/>
      <c r="B3424" s="14"/>
      <c r="E3424"/>
      <c r="L3424" s="1"/>
      <c r="M3424" s="1"/>
    </row>
    <row r="3425" spans="1:13">
      <c r="A3425" s="12"/>
      <c r="B3425" s="14"/>
      <c r="E3425"/>
      <c r="L3425" s="1"/>
      <c r="M3425" s="1"/>
    </row>
    <row r="3426" spans="1:13">
      <c r="A3426" s="12"/>
      <c r="B3426" s="14"/>
      <c r="E3426"/>
      <c r="L3426" s="1"/>
      <c r="M3426" s="1"/>
    </row>
    <row r="3427" spans="1:13">
      <c r="A3427" s="12"/>
      <c r="B3427" s="14"/>
      <c r="E3427"/>
      <c r="L3427" s="1"/>
      <c r="M3427" s="1"/>
    </row>
    <row r="3428" spans="1:13">
      <c r="A3428" s="12"/>
      <c r="B3428" s="14"/>
      <c r="E3428"/>
      <c r="L3428" s="1"/>
      <c r="M3428" s="1"/>
    </row>
    <row r="3429" spans="1:13">
      <c r="A3429" s="12"/>
      <c r="B3429" s="14"/>
      <c r="E3429"/>
      <c r="L3429" s="1"/>
      <c r="M3429" s="1"/>
    </row>
    <row r="3430" spans="1:13">
      <c r="A3430" s="12"/>
      <c r="B3430" s="14"/>
      <c r="E3430"/>
      <c r="L3430" s="1"/>
      <c r="M3430" s="1"/>
    </row>
    <row r="3431" spans="1:13">
      <c r="A3431" s="12"/>
      <c r="B3431" s="14"/>
      <c r="E3431"/>
      <c r="L3431" s="1"/>
      <c r="M3431" s="1"/>
    </row>
    <row r="3432" spans="1:13">
      <c r="A3432" s="12"/>
      <c r="B3432" s="14"/>
      <c r="E3432"/>
      <c r="L3432" s="1"/>
      <c r="M3432" s="1"/>
    </row>
    <row r="3433" spans="1:13">
      <c r="A3433" s="12"/>
      <c r="B3433" s="14"/>
      <c r="E3433"/>
      <c r="L3433" s="1"/>
      <c r="M3433" s="1"/>
    </row>
    <row r="3434" spans="1:13">
      <c r="A3434" s="12"/>
      <c r="B3434" s="14"/>
      <c r="E3434"/>
      <c r="L3434" s="1"/>
      <c r="M3434" s="1"/>
    </row>
    <row r="3435" spans="1:13">
      <c r="A3435" s="12"/>
      <c r="B3435" s="14"/>
      <c r="E3435"/>
      <c r="L3435" s="1"/>
      <c r="M3435" s="1"/>
    </row>
    <row r="3436" spans="1:13">
      <c r="A3436" s="12"/>
      <c r="B3436" s="14"/>
      <c r="E3436"/>
      <c r="L3436" s="1"/>
      <c r="M3436" s="1"/>
    </row>
    <row r="3437" spans="1:13">
      <c r="A3437" s="12"/>
      <c r="B3437" s="14"/>
      <c r="E3437"/>
      <c r="L3437" s="1"/>
      <c r="M3437" s="1"/>
    </row>
    <row r="3438" spans="1:13">
      <c r="A3438" s="12"/>
      <c r="B3438" s="14"/>
      <c r="E3438"/>
      <c r="L3438" s="1"/>
      <c r="M3438" s="1"/>
    </row>
    <row r="3439" spans="1:13">
      <c r="A3439" s="12"/>
      <c r="B3439" s="14"/>
      <c r="E3439"/>
      <c r="L3439" s="1"/>
      <c r="M3439" s="1"/>
    </row>
    <row r="3440" spans="1:13">
      <c r="A3440" s="12"/>
      <c r="B3440" s="14"/>
      <c r="E3440"/>
      <c r="L3440" s="1"/>
      <c r="M3440" s="1"/>
    </row>
    <row r="3441" spans="1:13">
      <c r="A3441" s="12"/>
      <c r="B3441" s="14"/>
      <c r="E3441"/>
      <c r="L3441" s="1"/>
      <c r="M3441" s="1"/>
    </row>
    <row r="3442" spans="1:13">
      <c r="A3442" s="12"/>
      <c r="B3442" s="14"/>
      <c r="E3442"/>
      <c r="L3442" s="1"/>
      <c r="M3442" s="1"/>
    </row>
    <row r="3443" spans="1:13">
      <c r="A3443" s="12"/>
      <c r="B3443" s="14"/>
      <c r="E3443"/>
      <c r="L3443" s="1"/>
      <c r="M3443" s="1"/>
    </row>
    <row r="3444" spans="1:13">
      <c r="A3444" s="12"/>
      <c r="B3444" s="14"/>
      <c r="E3444"/>
      <c r="L3444" s="1"/>
      <c r="M3444" s="1"/>
    </row>
    <row r="3445" spans="1:13">
      <c r="A3445" s="12"/>
      <c r="B3445" s="14"/>
      <c r="E3445"/>
      <c r="L3445" s="1"/>
      <c r="M3445" s="1"/>
    </row>
    <row r="3446" spans="1:13">
      <c r="A3446" s="12"/>
      <c r="B3446" s="14"/>
      <c r="E3446"/>
      <c r="L3446" s="1"/>
      <c r="M3446" s="1"/>
    </row>
    <row r="3447" spans="1:13">
      <c r="A3447" s="12"/>
      <c r="B3447" s="14"/>
      <c r="E3447"/>
      <c r="L3447" s="1"/>
      <c r="M3447" s="1"/>
    </row>
    <row r="3448" spans="1:13">
      <c r="A3448" s="12"/>
      <c r="B3448" s="14"/>
      <c r="E3448"/>
      <c r="L3448" s="1"/>
      <c r="M3448" s="1"/>
    </row>
    <row r="3449" spans="1:13">
      <c r="A3449" s="12"/>
      <c r="B3449" s="14"/>
      <c r="E3449"/>
      <c r="L3449" s="1"/>
      <c r="M3449" s="1"/>
    </row>
    <row r="3450" spans="1:13">
      <c r="A3450" s="12"/>
      <c r="B3450" s="14"/>
      <c r="E3450"/>
      <c r="L3450" s="1"/>
      <c r="M3450" s="1"/>
    </row>
    <row r="3451" spans="1:13">
      <c r="A3451" s="12"/>
      <c r="B3451" s="14"/>
      <c r="E3451"/>
      <c r="L3451" s="1"/>
      <c r="M3451" s="1"/>
    </row>
    <row r="3452" spans="1:13">
      <c r="A3452" s="12"/>
      <c r="B3452" s="14"/>
      <c r="E3452"/>
      <c r="L3452" s="1"/>
      <c r="M3452" s="1"/>
    </row>
    <row r="3453" spans="1:13">
      <c r="A3453" s="12"/>
      <c r="B3453" s="14"/>
      <c r="E3453"/>
      <c r="L3453" s="1"/>
      <c r="M3453" s="1"/>
    </row>
    <row r="3454" spans="1:13">
      <c r="A3454" s="12"/>
      <c r="B3454" s="14"/>
      <c r="E3454"/>
      <c r="L3454" s="1"/>
      <c r="M3454" s="1"/>
    </row>
    <row r="3455" spans="1:13">
      <c r="A3455" s="12"/>
      <c r="B3455" s="14"/>
      <c r="E3455"/>
      <c r="L3455" s="1"/>
      <c r="M3455" s="1"/>
    </row>
    <row r="3456" spans="1:13">
      <c r="A3456" s="12"/>
      <c r="B3456" s="14"/>
      <c r="E3456"/>
      <c r="L3456" s="1"/>
      <c r="M3456" s="1"/>
    </row>
    <row r="3457" spans="1:13">
      <c r="A3457" s="12"/>
      <c r="B3457" s="14"/>
      <c r="E3457"/>
      <c r="L3457" s="1"/>
      <c r="M3457" s="1"/>
    </row>
    <row r="3458" spans="1:13">
      <c r="E3458"/>
    </row>
    <row r="3459" spans="1:13">
      <c r="E3459"/>
    </row>
    <row r="3460" spans="1:13">
      <c r="E3460"/>
    </row>
    <row r="3461" spans="1:13">
      <c r="E3461"/>
    </row>
    <row r="3462" spans="1:13">
      <c r="E3462"/>
    </row>
    <row r="3463" spans="1:13">
      <c r="E3463"/>
    </row>
    <row r="3464" spans="1:13">
      <c r="E3464"/>
    </row>
    <row r="3465" spans="1:13">
      <c r="E3465"/>
    </row>
    <row r="3466" spans="1:13">
      <c r="E3466"/>
    </row>
    <row r="3467" spans="1:13">
      <c r="E3467"/>
    </row>
    <row r="3468" spans="1:13">
      <c r="E3468"/>
    </row>
    <row r="3469" spans="1:13">
      <c r="E3469"/>
    </row>
    <row r="3470" spans="1:13">
      <c r="E3470"/>
    </row>
    <row r="3471" spans="1:13">
      <c r="E3471"/>
    </row>
    <row r="3472" spans="1:13">
      <c r="E3472"/>
    </row>
    <row r="3473" spans="5:5">
      <c r="E3473"/>
    </row>
    <row r="3474" spans="5:5">
      <c r="E3474"/>
    </row>
    <row r="3475" spans="5:5">
      <c r="E3475"/>
    </row>
    <row r="3476" spans="5:5">
      <c r="E3476"/>
    </row>
    <row r="3477" spans="5:5">
      <c r="E3477"/>
    </row>
    <row r="3478" spans="5:5">
      <c r="E3478"/>
    </row>
    <row r="3479" spans="5:5">
      <c r="E3479"/>
    </row>
    <row r="3480" spans="5:5">
      <c r="E3480"/>
    </row>
    <row r="3481" spans="5:5">
      <c r="E3481"/>
    </row>
    <row r="3482" spans="5:5">
      <c r="E3482"/>
    </row>
    <row r="3483" spans="5:5">
      <c r="E3483"/>
    </row>
    <row r="3484" spans="5:5">
      <c r="E3484"/>
    </row>
    <row r="3485" spans="5:5">
      <c r="E3485"/>
    </row>
    <row r="3486" spans="5:5">
      <c r="E3486"/>
    </row>
    <row r="3487" spans="5:5">
      <c r="E3487"/>
    </row>
    <row r="3488" spans="5:5">
      <c r="E3488"/>
    </row>
    <row r="3489" spans="5:5">
      <c r="E3489"/>
    </row>
    <row r="3490" spans="5:5">
      <c r="E3490"/>
    </row>
    <row r="3491" spans="5:5">
      <c r="E3491"/>
    </row>
    <row r="3492" spans="5:5">
      <c r="E3492"/>
    </row>
    <row r="3493" spans="5:5">
      <c r="E3493"/>
    </row>
    <row r="3494" spans="5:5">
      <c r="E3494"/>
    </row>
    <row r="3495" spans="5:5">
      <c r="E3495"/>
    </row>
    <row r="3496" spans="5:5">
      <c r="E3496"/>
    </row>
    <row r="3497" spans="5:5">
      <c r="E3497"/>
    </row>
    <row r="3498" spans="5:5">
      <c r="E3498"/>
    </row>
    <row r="3499" spans="5:5">
      <c r="E3499"/>
    </row>
    <row r="3500" spans="5:5">
      <c r="E3500"/>
    </row>
    <row r="3501" spans="5:5">
      <c r="E3501"/>
    </row>
    <row r="3502" spans="5:5">
      <c r="E3502"/>
    </row>
    <row r="3503" spans="5:5">
      <c r="E3503"/>
    </row>
    <row r="3504" spans="5:5">
      <c r="E3504"/>
    </row>
    <row r="3505" spans="5:5">
      <c r="E3505"/>
    </row>
    <row r="3506" spans="5:5">
      <c r="E3506"/>
    </row>
    <row r="3507" spans="5:5">
      <c r="E3507"/>
    </row>
    <row r="3508" spans="5:5">
      <c r="E3508"/>
    </row>
    <row r="3509" spans="5:5">
      <c r="E3509"/>
    </row>
    <row r="3510" spans="5:5">
      <c r="E3510"/>
    </row>
    <row r="3511" spans="5:5">
      <c r="E3511"/>
    </row>
    <row r="3512" spans="5:5">
      <c r="E3512"/>
    </row>
    <row r="3513" spans="5:5">
      <c r="E3513"/>
    </row>
    <row r="3514" spans="5:5">
      <c r="E3514"/>
    </row>
    <row r="3515" spans="5:5">
      <c r="E3515"/>
    </row>
    <row r="3516" spans="5:5">
      <c r="E3516"/>
    </row>
    <row r="3517" spans="5:5">
      <c r="E3517"/>
    </row>
    <row r="3518" spans="5:5">
      <c r="E3518"/>
    </row>
    <row r="3519" spans="5:5">
      <c r="E3519"/>
    </row>
    <row r="3520" spans="5:5">
      <c r="E3520"/>
    </row>
    <row r="3521" spans="5:5">
      <c r="E3521"/>
    </row>
    <row r="3522" spans="5:5">
      <c r="E3522"/>
    </row>
    <row r="3523" spans="5:5">
      <c r="E3523"/>
    </row>
    <row r="3524" spans="5:5">
      <c r="E3524"/>
    </row>
    <row r="3525" spans="5:5">
      <c r="E3525"/>
    </row>
    <row r="3526" spans="5:5">
      <c r="E3526"/>
    </row>
    <row r="3527" spans="5:5">
      <c r="E3527"/>
    </row>
    <row r="3528" spans="5:5">
      <c r="E3528"/>
    </row>
    <row r="3529" spans="5:5">
      <c r="E3529"/>
    </row>
    <row r="3530" spans="5:5">
      <c r="E3530"/>
    </row>
    <row r="3531" spans="5:5">
      <c r="E3531"/>
    </row>
    <row r="3532" spans="5:5">
      <c r="E3532"/>
    </row>
    <row r="3533" spans="5:5">
      <c r="E3533"/>
    </row>
    <row r="3534" spans="5:5">
      <c r="E3534"/>
    </row>
    <row r="3535" spans="5:5">
      <c r="E3535"/>
    </row>
    <row r="3536" spans="5:5">
      <c r="E3536"/>
    </row>
    <row r="3537" spans="5:5">
      <c r="E3537"/>
    </row>
    <row r="3538" spans="5:5">
      <c r="E3538"/>
    </row>
    <row r="3539" spans="5:5">
      <c r="E3539"/>
    </row>
    <row r="3540" spans="5:5">
      <c r="E3540"/>
    </row>
    <row r="3541" spans="5:5">
      <c r="E3541"/>
    </row>
    <row r="3542" spans="5:5">
      <c r="E3542"/>
    </row>
    <row r="3543" spans="5:5">
      <c r="E3543"/>
    </row>
    <row r="3544" spans="5:5">
      <c r="E3544"/>
    </row>
    <row r="3545" spans="5:5">
      <c r="E3545"/>
    </row>
    <row r="3546" spans="5:5">
      <c r="E3546"/>
    </row>
    <row r="3547" spans="5:5">
      <c r="E3547"/>
    </row>
    <row r="3548" spans="5:5">
      <c r="E3548"/>
    </row>
    <row r="3549" spans="5:5">
      <c r="E3549"/>
    </row>
    <row r="3550" spans="5:5">
      <c r="E3550"/>
    </row>
    <row r="3551" spans="5:5">
      <c r="E3551"/>
    </row>
    <row r="3552" spans="5:5">
      <c r="E3552"/>
    </row>
    <row r="3553" spans="5:5">
      <c r="E3553"/>
    </row>
    <row r="3554" spans="5:5">
      <c r="E3554"/>
    </row>
    <row r="3555" spans="5:5">
      <c r="E3555"/>
    </row>
    <row r="3556" spans="5:5">
      <c r="E3556"/>
    </row>
    <row r="3557" spans="5:5">
      <c r="E3557"/>
    </row>
    <row r="3558" spans="5:5">
      <c r="E3558"/>
    </row>
    <row r="3559" spans="5:5">
      <c r="E3559"/>
    </row>
    <row r="3560" spans="5:5">
      <c r="E3560"/>
    </row>
    <row r="3561" spans="5:5">
      <c r="E3561"/>
    </row>
    <row r="3562" spans="5:5">
      <c r="E3562"/>
    </row>
    <row r="3563" spans="5:5">
      <c r="E3563"/>
    </row>
    <row r="3564" spans="5:5">
      <c r="E3564"/>
    </row>
    <row r="3565" spans="5:5">
      <c r="E3565"/>
    </row>
    <row r="3566" spans="5:5">
      <c r="E3566"/>
    </row>
    <row r="3567" spans="5:5">
      <c r="E3567"/>
    </row>
    <row r="3568" spans="5:5">
      <c r="E3568"/>
    </row>
    <row r="3569" spans="5:5">
      <c r="E3569"/>
    </row>
    <row r="3570" spans="5:5">
      <c r="E3570"/>
    </row>
    <row r="3571" spans="5:5">
      <c r="E3571"/>
    </row>
    <row r="3572" spans="5:5">
      <c r="E3572"/>
    </row>
    <row r="3573" spans="5:5">
      <c r="E3573"/>
    </row>
    <row r="3574" spans="5:5">
      <c r="E3574"/>
    </row>
    <row r="3575" spans="5:5">
      <c r="E3575"/>
    </row>
    <row r="3576" spans="5:5">
      <c r="E3576"/>
    </row>
    <row r="3577" spans="5:5">
      <c r="E3577"/>
    </row>
    <row r="3578" spans="5:5">
      <c r="E3578"/>
    </row>
    <row r="3579" spans="5:5">
      <c r="E3579"/>
    </row>
    <row r="3580" spans="5:5">
      <c r="E3580"/>
    </row>
    <row r="3581" spans="5:5">
      <c r="E3581"/>
    </row>
    <row r="3582" spans="5:5">
      <c r="E3582"/>
    </row>
    <row r="3583" spans="5:5">
      <c r="E3583"/>
    </row>
    <row r="3584" spans="5:5">
      <c r="E3584"/>
    </row>
    <row r="3585" spans="5:5">
      <c r="E3585"/>
    </row>
    <row r="3586" spans="5:5">
      <c r="E3586"/>
    </row>
    <row r="3587" spans="5:5">
      <c r="E3587"/>
    </row>
    <row r="3588" spans="5:5">
      <c r="E3588"/>
    </row>
    <row r="3589" spans="5:5">
      <c r="E3589"/>
    </row>
    <row r="3590" spans="5:5">
      <c r="E3590"/>
    </row>
    <row r="3591" spans="5:5">
      <c r="E3591"/>
    </row>
    <row r="3592" spans="5:5">
      <c r="E3592"/>
    </row>
    <row r="3593" spans="5:5">
      <c r="E3593"/>
    </row>
    <row r="3594" spans="5:5">
      <c r="E3594"/>
    </row>
    <row r="3595" spans="5:5">
      <c r="E3595"/>
    </row>
    <row r="3596" spans="5:5">
      <c r="E3596"/>
    </row>
    <row r="3597" spans="5:5">
      <c r="E3597"/>
    </row>
    <row r="3598" spans="5:5">
      <c r="E3598"/>
    </row>
    <row r="3599" spans="5:5">
      <c r="E3599"/>
    </row>
    <row r="3600" spans="5:5">
      <c r="E3600"/>
    </row>
    <row r="3601" spans="5:5">
      <c r="E3601"/>
    </row>
    <row r="3602" spans="5:5">
      <c r="E3602"/>
    </row>
    <row r="3603" spans="5:5">
      <c r="E3603"/>
    </row>
    <row r="3604" spans="5:5">
      <c r="E3604"/>
    </row>
    <row r="3605" spans="5:5">
      <c r="E3605"/>
    </row>
    <row r="3606" spans="5:5">
      <c r="E3606"/>
    </row>
    <row r="3607" spans="5:5">
      <c r="E3607"/>
    </row>
    <row r="3608" spans="5:5">
      <c r="E3608"/>
    </row>
    <row r="3609" spans="5:5">
      <c r="E3609"/>
    </row>
    <row r="3610" spans="5:5">
      <c r="E3610"/>
    </row>
    <row r="3611" spans="5:5">
      <c r="E3611"/>
    </row>
    <row r="3612" spans="5:5">
      <c r="E3612"/>
    </row>
    <row r="3613" spans="5:5">
      <c r="E3613"/>
    </row>
    <row r="3614" spans="5:5">
      <c r="E3614"/>
    </row>
    <row r="3615" spans="5:5">
      <c r="E3615"/>
    </row>
    <row r="3616" spans="5:5">
      <c r="E3616"/>
    </row>
    <row r="3617" spans="5:5">
      <c r="E3617"/>
    </row>
    <row r="3618" spans="5:5">
      <c r="E3618"/>
    </row>
    <row r="3619" spans="5:5">
      <c r="E3619"/>
    </row>
    <row r="3620" spans="5:5">
      <c r="E3620"/>
    </row>
    <row r="3621" spans="5:5">
      <c r="E3621"/>
    </row>
    <row r="3622" spans="5:5">
      <c r="E3622"/>
    </row>
    <row r="3623" spans="5:5">
      <c r="E3623"/>
    </row>
    <row r="3624" spans="5:5">
      <c r="E3624"/>
    </row>
    <row r="3625" spans="5:5">
      <c r="E3625"/>
    </row>
    <row r="3626" spans="5:5">
      <c r="E3626"/>
    </row>
    <row r="3627" spans="5:5">
      <c r="E3627"/>
    </row>
    <row r="3628" spans="5:5">
      <c r="E3628"/>
    </row>
    <row r="3629" spans="5:5">
      <c r="E3629"/>
    </row>
    <row r="3630" spans="5:5">
      <c r="E3630"/>
    </row>
    <row r="3631" spans="5:5">
      <c r="E3631"/>
    </row>
    <row r="3632" spans="5:5">
      <c r="E3632"/>
    </row>
    <row r="3633" spans="5:5">
      <c r="E3633"/>
    </row>
    <row r="3634" spans="5:5">
      <c r="E3634"/>
    </row>
    <row r="3635" spans="5:5">
      <c r="E3635"/>
    </row>
    <row r="3636" spans="5:5">
      <c r="E3636"/>
    </row>
    <row r="3637" spans="5:5">
      <c r="E3637"/>
    </row>
    <row r="3638" spans="5:5">
      <c r="E3638"/>
    </row>
    <row r="3639" spans="5:5">
      <c r="E3639"/>
    </row>
    <row r="3640" spans="5:5">
      <c r="E3640"/>
    </row>
    <row r="3641" spans="5:5">
      <c r="E3641"/>
    </row>
    <row r="3642" spans="5:5">
      <c r="E3642"/>
    </row>
    <row r="3643" spans="5:5">
      <c r="E3643"/>
    </row>
    <row r="3644" spans="5:5">
      <c r="E3644"/>
    </row>
    <row r="3645" spans="5:5">
      <c r="E3645"/>
    </row>
    <row r="3646" spans="5:5">
      <c r="E3646"/>
    </row>
    <row r="3647" spans="5:5">
      <c r="E3647"/>
    </row>
    <row r="3648" spans="5:5">
      <c r="E3648"/>
    </row>
    <row r="3649" spans="5:5">
      <c r="E3649"/>
    </row>
    <row r="3650" spans="5:5">
      <c r="E3650"/>
    </row>
    <row r="3651" spans="5:5">
      <c r="E3651"/>
    </row>
    <row r="3652" spans="5:5">
      <c r="E3652"/>
    </row>
    <row r="3653" spans="5:5">
      <c r="E3653"/>
    </row>
    <row r="3654" spans="5:5">
      <c r="E3654"/>
    </row>
    <row r="3655" spans="5:5">
      <c r="E3655"/>
    </row>
    <row r="3656" spans="5:5">
      <c r="E3656"/>
    </row>
    <row r="3657" spans="5:5">
      <c r="E3657"/>
    </row>
    <row r="3658" spans="5:5">
      <c r="E3658"/>
    </row>
    <row r="3659" spans="5:5">
      <c r="E3659"/>
    </row>
    <row r="3660" spans="5:5">
      <c r="E3660"/>
    </row>
    <row r="3661" spans="5:5">
      <c r="E3661"/>
    </row>
    <row r="3662" spans="5:5">
      <c r="E3662"/>
    </row>
    <row r="3663" spans="5:5">
      <c r="E3663"/>
    </row>
    <row r="3664" spans="5:5">
      <c r="E3664"/>
    </row>
    <row r="3665" spans="5:5">
      <c r="E3665"/>
    </row>
    <row r="3666" spans="5:5">
      <c r="E3666"/>
    </row>
    <row r="3667" spans="5:5">
      <c r="E3667"/>
    </row>
    <row r="3668" spans="5:5">
      <c r="E3668"/>
    </row>
    <row r="3669" spans="5:5">
      <c r="E3669"/>
    </row>
    <row r="3670" spans="5:5">
      <c r="E3670"/>
    </row>
    <row r="3671" spans="5:5">
      <c r="E3671"/>
    </row>
    <row r="3672" spans="5:5">
      <c r="E3672"/>
    </row>
    <row r="3673" spans="5:5">
      <c r="E3673"/>
    </row>
    <row r="3674" spans="5:5">
      <c r="E3674"/>
    </row>
    <row r="3675" spans="5:5">
      <c r="E3675"/>
    </row>
    <row r="3676" spans="5:5">
      <c r="E3676"/>
    </row>
    <row r="3677" spans="5:5">
      <c r="E3677"/>
    </row>
    <row r="3678" spans="5:5">
      <c r="E3678"/>
    </row>
    <row r="3679" spans="5:5">
      <c r="E3679"/>
    </row>
    <row r="3680" spans="5:5">
      <c r="E3680"/>
    </row>
    <row r="3681" spans="5:5">
      <c r="E3681"/>
    </row>
    <row r="3682" spans="5:5">
      <c r="E3682"/>
    </row>
    <row r="3683" spans="5:5">
      <c r="E3683"/>
    </row>
    <row r="3684" spans="5:5">
      <c r="E3684"/>
    </row>
    <row r="3685" spans="5:5">
      <c r="E3685"/>
    </row>
    <row r="3686" spans="5:5">
      <c r="E3686"/>
    </row>
    <row r="3687" spans="5:5">
      <c r="E3687"/>
    </row>
    <row r="3688" spans="5:5">
      <c r="E3688"/>
    </row>
    <row r="3689" spans="5:5">
      <c r="E3689"/>
    </row>
    <row r="3690" spans="5:5">
      <c r="E3690"/>
    </row>
    <row r="3691" spans="5:5">
      <c r="E3691"/>
    </row>
    <row r="3692" spans="5:5">
      <c r="E3692"/>
    </row>
    <row r="3693" spans="5:5">
      <c r="E3693"/>
    </row>
    <row r="3694" spans="5:5">
      <c r="E3694"/>
    </row>
    <row r="3695" spans="5:5">
      <c r="E3695"/>
    </row>
    <row r="3696" spans="5:5">
      <c r="E3696"/>
    </row>
    <row r="3697" spans="5:5">
      <c r="E3697"/>
    </row>
    <row r="3698" spans="5:5">
      <c r="E3698"/>
    </row>
    <row r="3699" spans="5:5">
      <c r="E3699"/>
    </row>
    <row r="3700" spans="5:5">
      <c r="E3700"/>
    </row>
    <row r="3701" spans="5:5">
      <c r="E3701"/>
    </row>
    <row r="3702" spans="5:5">
      <c r="E3702"/>
    </row>
    <row r="3703" spans="5:5">
      <c r="E3703"/>
    </row>
    <row r="3704" spans="5:5">
      <c r="E3704"/>
    </row>
    <row r="3705" spans="5:5">
      <c r="E3705"/>
    </row>
    <row r="3706" spans="5:5">
      <c r="E3706"/>
    </row>
    <row r="3707" spans="5:5">
      <c r="E3707"/>
    </row>
    <row r="3708" spans="5:5">
      <c r="E3708"/>
    </row>
    <row r="3709" spans="5:5">
      <c r="E3709"/>
    </row>
    <row r="3710" spans="5:5">
      <c r="E3710"/>
    </row>
    <row r="3711" spans="5:5">
      <c r="E3711"/>
    </row>
    <row r="3712" spans="5:5">
      <c r="E3712"/>
    </row>
    <row r="3713" spans="5:5">
      <c r="E3713"/>
    </row>
    <row r="3714" spans="5:5">
      <c r="E3714"/>
    </row>
    <row r="3715" spans="5:5">
      <c r="E3715"/>
    </row>
    <row r="3716" spans="5:5">
      <c r="E3716"/>
    </row>
    <row r="3717" spans="5:5">
      <c r="E3717"/>
    </row>
    <row r="3718" spans="5:5">
      <c r="E3718"/>
    </row>
    <row r="3719" spans="5:5">
      <c r="E3719"/>
    </row>
    <row r="3720" spans="5:5">
      <c r="E3720"/>
    </row>
    <row r="3721" spans="5:5">
      <c r="E3721"/>
    </row>
    <row r="3722" spans="5:5">
      <c r="E3722"/>
    </row>
    <row r="3723" spans="5:5">
      <c r="E3723"/>
    </row>
    <row r="3724" spans="5:5">
      <c r="E3724"/>
    </row>
    <row r="3725" spans="5:5">
      <c r="E3725"/>
    </row>
    <row r="3726" spans="5:5">
      <c r="E3726"/>
    </row>
    <row r="3727" spans="5:5">
      <c r="E3727"/>
    </row>
    <row r="3728" spans="5:5">
      <c r="E3728"/>
    </row>
    <row r="3729" spans="5:5">
      <c r="E3729"/>
    </row>
    <row r="3730" spans="5:5">
      <c r="E3730"/>
    </row>
    <row r="3731" spans="5:5">
      <c r="E3731"/>
    </row>
    <row r="3732" spans="5:5">
      <c r="E3732"/>
    </row>
    <row r="3733" spans="5:5">
      <c r="E3733"/>
    </row>
    <row r="3734" spans="5:5">
      <c r="E3734"/>
    </row>
    <row r="3735" spans="5:5">
      <c r="E3735"/>
    </row>
    <row r="3736" spans="5:5">
      <c r="E3736"/>
    </row>
    <row r="3737" spans="5:5">
      <c r="E3737"/>
    </row>
    <row r="3738" spans="5:5">
      <c r="E3738"/>
    </row>
    <row r="3739" spans="5:5">
      <c r="E3739"/>
    </row>
    <row r="3740" spans="5:5">
      <c r="E3740"/>
    </row>
    <row r="3741" spans="5:5">
      <c r="E3741"/>
    </row>
    <row r="3742" spans="5:5">
      <c r="E3742"/>
    </row>
    <row r="3743" spans="5:5">
      <c r="E3743"/>
    </row>
    <row r="3744" spans="5:5">
      <c r="E3744"/>
    </row>
    <row r="3745" spans="5:5">
      <c r="E3745"/>
    </row>
    <row r="3746" spans="5:5">
      <c r="E3746"/>
    </row>
    <row r="3747" spans="5:5">
      <c r="E3747"/>
    </row>
    <row r="3748" spans="5:5">
      <c r="E3748"/>
    </row>
    <row r="3749" spans="5:5">
      <c r="E3749"/>
    </row>
    <row r="3750" spans="5:5">
      <c r="E3750"/>
    </row>
    <row r="3751" spans="5:5">
      <c r="E3751"/>
    </row>
    <row r="3752" spans="5:5">
      <c r="E3752"/>
    </row>
    <row r="3753" spans="5:5">
      <c r="E3753"/>
    </row>
    <row r="3754" spans="5:5">
      <c r="E3754"/>
    </row>
    <row r="3755" spans="5:5">
      <c r="E3755"/>
    </row>
    <row r="3756" spans="5:5">
      <c r="E3756"/>
    </row>
    <row r="3757" spans="5:5">
      <c r="E3757"/>
    </row>
    <row r="3758" spans="5:5">
      <c r="E3758"/>
    </row>
    <row r="3759" spans="5:5">
      <c r="E3759"/>
    </row>
    <row r="3760" spans="5:5">
      <c r="E3760"/>
    </row>
    <row r="3761" spans="5:5">
      <c r="E3761"/>
    </row>
    <row r="3762" spans="5:5">
      <c r="E3762"/>
    </row>
    <row r="3763" spans="5:5">
      <c r="E3763"/>
    </row>
    <row r="3764" spans="5:5">
      <c r="E3764"/>
    </row>
    <row r="3765" spans="5:5">
      <c r="E3765"/>
    </row>
    <row r="3766" spans="5:5">
      <c r="E3766"/>
    </row>
    <row r="3767" spans="5:5">
      <c r="E3767"/>
    </row>
    <row r="3768" spans="5:5">
      <c r="E3768"/>
    </row>
    <row r="3769" spans="5:5">
      <c r="E3769"/>
    </row>
    <row r="3770" spans="5:5">
      <c r="E3770"/>
    </row>
    <row r="3771" spans="5:5">
      <c r="E3771"/>
    </row>
    <row r="3772" spans="5:5">
      <c r="E3772"/>
    </row>
    <row r="3773" spans="5:5">
      <c r="E3773"/>
    </row>
    <row r="3774" spans="5:5">
      <c r="E3774"/>
    </row>
    <row r="3775" spans="5:5">
      <c r="E3775"/>
    </row>
    <row r="3776" spans="5:5">
      <c r="E3776"/>
    </row>
    <row r="3777" spans="5:5">
      <c r="E3777"/>
    </row>
    <row r="3778" spans="5:5">
      <c r="E3778"/>
    </row>
    <row r="3779" spans="5:5">
      <c r="E3779"/>
    </row>
    <row r="3780" spans="5:5">
      <c r="E3780"/>
    </row>
    <row r="3781" spans="5:5">
      <c r="E3781"/>
    </row>
    <row r="3782" spans="5:5">
      <c r="E3782"/>
    </row>
    <row r="3783" spans="5:5">
      <c r="E3783"/>
    </row>
    <row r="3784" spans="5:5">
      <c r="E3784"/>
    </row>
    <row r="3785" spans="5:5">
      <c r="E3785"/>
    </row>
    <row r="3786" spans="5:5">
      <c r="E3786"/>
    </row>
    <row r="3787" spans="5:5">
      <c r="E3787"/>
    </row>
    <row r="3788" spans="5:5">
      <c r="E3788"/>
    </row>
    <row r="3789" spans="5:5">
      <c r="E3789"/>
    </row>
    <row r="3790" spans="5:5">
      <c r="E3790"/>
    </row>
    <row r="3791" spans="5:5">
      <c r="E3791"/>
    </row>
    <row r="3792" spans="5:5">
      <c r="E3792"/>
    </row>
    <row r="3793" spans="5:5">
      <c r="E3793"/>
    </row>
    <row r="3794" spans="5:5">
      <c r="E3794"/>
    </row>
    <row r="3795" spans="5:5">
      <c r="E3795"/>
    </row>
    <row r="3796" spans="5:5">
      <c r="E3796"/>
    </row>
    <row r="3797" spans="5:5">
      <c r="E3797"/>
    </row>
    <row r="3798" spans="5:5">
      <c r="E3798"/>
    </row>
    <row r="3799" spans="5:5">
      <c r="E3799"/>
    </row>
    <row r="3800" spans="5:5">
      <c r="E3800"/>
    </row>
    <row r="3801" spans="5:5">
      <c r="E3801"/>
    </row>
    <row r="3802" spans="5:5">
      <c r="E3802"/>
    </row>
    <row r="3803" spans="5:5">
      <c r="E3803"/>
    </row>
    <row r="3804" spans="5:5">
      <c r="E3804"/>
    </row>
    <row r="3805" spans="5:5">
      <c r="E3805"/>
    </row>
    <row r="3806" spans="5:5">
      <c r="E3806"/>
    </row>
    <row r="3807" spans="5:5">
      <c r="E3807"/>
    </row>
    <row r="3808" spans="5:5">
      <c r="E3808"/>
    </row>
    <row r="3809" spans="5:5">
      <c r="E3809"/>
    </row>
    <row r="3810" spans="5:5">
      <c r="E3810"/>
    </row>
    <row r="3811" spans="5:5">
      <c r="E3811"/>
    </row>
    <row r="3812" spans="5:5">
      <c r="E3812"/>
    </row>
    <row r="3813" spans="5:5">
      <c r="E3813"/>
    </row>
    <row r="3814" spans="5:5">
      <c r="E3814"/>
    </row>
    <row r="3815" spans="5:5">
      <c r="E3815"/>
    </row>
    <row r="3816" spans="5:5">
      <c r="E3816"/>
    </row>
    <row r="3817" spans="5:5">
      <c r="E3817"/>
    </row>
    <row r="3818" spans="5:5">
      <c r="E3818"/>
    </row>
    <row r="3819" spans="5:5">
      <c r="E3819"/>
    </row>
    <row r="3820" spans="5:5">
      <c r="E3820"/>
    </row>
    <row r="3821" spans="5:5">
      <c r="E3821"/>
    </row>
    <row r="3822" spans="5:5">
      <c r="E3822"/>
    </row>
    <row r="3823" spans="5:5">
      <c r="E3823"/>
    </row>
    <row r="3824" spans="5:5">
      <c r="E3824"/>
    </row>
    <row r="3825" spans="5:5">
      <c r="E3825"/>
    </row>
    <row r="3826" spans="5:5">
      <c r="E3826"/>
    </row>
    <row r="3827" spans="5:5">
      <c r="E3827"/>
    </row>
    <row r="3828" spans="5:5">
      <c r="E3828"/>
    </row>
    <row r="3829" spans="5:5">
      <c r="E3829"/>
    </row>
    <row r="3830" spans="5:5">
      <c r="E3830"/>
    </row>
    <row r="3831" spans="5:5">
      <c r="E3831"/>
    </row>
    <row r="3832" spans="5:5">
      <c r="E3832"/>
    </row>
    <row r="3833" spans="5:5">
      <c r="E3833"/>
    </row>
    <row r="3834" spans="5:5">
      <c r="E3834"/>
    </row>
    <row r="3835" spans="5:5">
      <c r="E3835"/>
    </row>
    <row r="3836" spans="5:5">
      <c r="E3836"/>
    </row>
    <row r="3837" spans="5:5">
      <c r="E3837"/>
    </row>
    <row r="3838" spans="5:5">
      <c r="E3838"/>
    </row>
    <row r="3839" spans="5:5">
      <c r="E3839"/>
    </row>
    <row r="3840" spans="5:5">
      <c r="E3840"/>
    </row>
    <row r="3841" spans="5:5">
      <c r="E3841"/>
    </row>
    <row r="3842" spans="5:5">
      <c r="E3842"/>
    </row>
    <row r="3843" spans="5:5">
      <c r="E3843"/>
    </row>
    <row r="3844" spans="5:5">
      <c r="E3844"/>
    </row>
    <row r="3845" spans="5:5">
      <c r="E3845"/>
    </row>
    <row r="3846" spans="5:5">
      <c r="E3846"/>
    </row>
    <row r="3847" spans="5:5">
      <c r="E3847"/>
    </row>
    <row r="3848" spans="5:5">
      <c r="E3848"/>
    </row>
    <row r="3849" spans="5:5">
      <c r="E3849"/>
    </row>
    <row r="3850" spans="5:5">
      <c r="E3850"/>
    </row>
    <row r="3851" spans="5:5">
      <c r="E3851"/>
    </row>
    <row r="3852" spans="5:5">
      <c r="E3852"/>
    </row>
    <row r="3853" spans="5:5">
      <c r="E3853"/>
    </row>
    <row r="3854" spans="5:5">
      <c r="E3854"/>
    </row>
    <row r="3855" spans="5:5">
      <c r="E3855"/>
    </row>
    <row r="3856" spans="5:5">
      <c r="E3856"/>
    </row>
    <row r="3857" spans="5:5">
      <c r="E3857"/>
    </row>
    <row r="3858" spans="5:5">
      <c r="E3858"/>
    </row>
    <row r="3859" spans="5:5">
      <c r="E3859"/>
    </row>
    <row r="3860" spans="5:5">
      <c r="E3860"/>
    </row>
    <row r="3861" spans="5:5">
      <c r="E3861"/>
    </row>
    <row r="3862" spans="5:5">
      <c r="E3862"/>
    </row>
    <row r="3863" spans="5:5">
      <c r="E3863"/>
    </row>
    <row r="3864" spans="5:5">
      <c r="E3864"/>
    </row>
    <row r="3865" spans="5:5">
      <c r="E3865"/>
    </row>
    <row r="3866" spans="5:5">
      <c r="E3866"/>
    </row>
    <row r="3867" spans="5:5">
      <c r="E3867"/>
    </row>
    <row r="3868" spans="5:5">
      <c r="E3868"/>
    </row>
    <row r="3869" spans="5:5">
      <c r="E3869"/>
    </row>
    <row r="3870" spans="5:5">
      <c r="E3870"/>
    </row>
    <row r="3871" spans="5:5">
      <c r="E3871"/>
    </row>
    <row r="3872" spans="5:5">
      <c r="E3872"/>
    </row>
    <row r="3873" spans="5:5">
      <c r="E3873"/>
    </row>
    <row r="3874" spans="5:5">
      <c r="E3874"/>
    </row>
    <row r="3875" spans="5:5">
      <c r="E3875"/>
    </row>
    <row r="3876" spans="5:5">
      <c r="E3876"/>
    </row>
    <row r="3877" spans="5:5">
      <c r="E3877"/>
    </row>
    <row r="3878" spans="5:5">
      <c r="E3878"/>
    </row>
    <row r="3879" spans="5:5">
      <c r="E3879"/>
    </row>
    <row r="3880" spans="5:5">
      <c r="E3880"/>
    </row>
    <row r="3881" spans="5:5">
      <c r="E3881"/>
    </row>
    <row r="3882" spans="5:5">
      <c r="E3882"/>
    </row>
    <row r="3883" spans="5:5">
      <c r="E3883"/>
    </row>
    <row r="3884" spans="5:5">
      <c r="E3884"/>
    </row>
    <row r="3885" spans="5:5">
      <c r="E3885"/>
    </row>
    <row r="3886" spans="5:5">
      <c r="E3886"/>
    </row>
    <row r="3887" spans="5:5">
      <c r="E3887"/>
    </row>
    <row r="3888" spans="5:5">
      <c r="E3888"/>
    </row>
    <row r="3889" spans="5:5">
      <c r="E388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50"/>
  <sheetViews>
    <sheetView workbookViewId="0">
      <selection activeCell="A24" sqref="A24"/>
    </sheetView>
  </sheetViews>
  <sheetFormatPr defaultRowHeight="15"/>
  <cols>
    <col min="1" max="1" width="33.5703125" bestFit="1" customWidth="1"/>
    <col min="2" max="2" width="7.85546875" bestFit="1" customWidth="1"/>
    <col min="3" max="4" width="22.5703125" bestFit="1" customWidth="1"/>
    <col min="5" max="5" width="22.140625" bestFit="1" customWidth="1"/>
    <col min="6" max="6" width="21.140625" bestFit="1" customWidth="1"/>
    <col min="8" max="8" width="11.28515625" bestFit="1" customWidth="1"/>
    <col min="9" max="9" width="9" bestFit="1" customWidth="1"/>
  </cols>
  <sheetData>
    <row r="1" spans="1:11">
      <c r="A1" s="15"/>
      <c r="B1" s="15"/>
      <c r="C1" s="15" t="s">
        <v>3</v>
      </c>
      <c r="D1" s="15" t="s">
        <v>9</v>
      </c>
      <c r="E1" s="15" t="s">
        <v>37</v>
      </c>
      <c r="F1" s="15" t="s">
        <v>38</v>
      </c>
      <c r="H1" s="15" t="s">
        <v>39</v>
      </c>
      <c r="I1" s="15" t="s">
        <v>40</v>
      </c>
      <c r="J1" s="15" t="s">
        <v>41</v>
      </c>
      <c r="K1" s="15" t="s">
        <v>42</v>
      </c>
    </row>
    <row r="2" spans="1:11">
      <c r="A2" s="15" t="s">
        <v>28</v>
      </c>
      <c r="B2" s="16"/>
      <c r="C2" s="17">
        <v>0.58333333333333337</v>
      </c>
      <c r="D2" s="17">
        <v>0.66666666666666663</v>
      </c>
      <c r="E2" s="18">
        <v>15</v>
      </c>
      <c r="F2" s="15">
        <v>16</v>
      </c>
      <c r="H2" s="15">
        <v>13</v>
      </c>
      <c r="I2" s="15" t="str">
        <f>IF(AND(H2&gt;=VLOOKUP('Ex Post Impacts'!$C$3,Criteria!$A$2:$F$10,5,FALSE),H2&lt;=VLOOKUP('Ex Post Impacts'!$C$3,Criteria!$A$2:$F$10,6,FALSE)),VLOOKUP(H2,'Ex Post Impacts'!$J$18:$O$23,6,FALSE),"")</f>
        <v/>
      </c>
      <c r="J2" s="15" t="str">
        <f>IF(AND(H2&gt;=VLOOKUP('Ex Post Impacts'!$C$3,Criteria!$A$2:$F$10,5,FALSE),H2&lt;=VLOOKUP('Ex Post Impacts'!$C$3,Criteria!$A$2:$F$10,6,FALSE)),VLOOKUP(H2,'Ex Post Impacts'!$J$18:$O$23,4,FALSE),"")</f>
        <v/>
      </c>
      <c r="K2" s="15" t="str">
        <f>IF(AND(H2&gt;=VLOOKUP('Ex Post Impacts'!$C$3,Criteria!$A$2:$F$10,5,FALSE),H2&lt;=VLOOKUP('Ex Post Impacts'!$C$3,Criteria!$A$2:$F$10,6,FALSE)),VLOOKUP(H2,'Ex Post Impacts'!$J$18:$O$23,3,FALSE),"")</f>
        <v/>
      </c>
    </row>
    <row r="3" spans="1:11">
      <c r="A3" s="10">
        <v>41129</v>
      </c>
      <c r="B3" s="16"/>
      <c r="C3" s="17">
        <v>0.5</v>
      </c>
      <c r="D3" s="17">
        <v>0.66666666666666663</v>
      </c>
      <c r="E3" s="15">
        <v>13</v>
      </c>
      <c r="F3" s="15">
        <v>16</v>
      </c>
      <c r="H3" s="15">
        <v>14</v>
      </c>
      <c r="I3" s="15" t="str">
        <f>IF(AND(H3&gt;=VLOOKUP('Ex Post Impacts'!$C$3,Criteria!$A$2:$F$10,5,FALSE),H3&lt;=VLOOKUP('Ex Post Impacts'!$C$3,Criteria!$A$2:$F$10,6,FALSE)),VLOOKUP(H3,'Ex Post Impacts'!$J$18:$O$23,6,FALSE),"")</f>
        <v/>
      </c>
      <c r="J3" s="15" t="str">
        <f>IF(AND(H3&gt;=VLOOKUP('Ex Post Impacts'!$C$3,Criteria!$A$2:$F$10,5,FALSE),H3&lt;=VLOOKUP('Ex Post Impacts'!$C$3,Criteria!$A$2:$F$10,6,FALSE)),VLOOKUP(H3,'Ex Post Impacts'!$J$18:$O$23,4,FALSE),"")</f>
        <v/>
      </c>
      <c r="K3" s="15" t="str">
        <f>IF(AND(H3&gt;=VLOOKUP('Ex Post Impacts'!$C$3,Criteria!$A$2:$F$10,5,FALSE),H3&lt;=VLOOKUP('Ex Post Impacts'!$C$3,Criteria!$A$2:$F$10,6,FALSE)),VLOOKUP(H3,'Ex Post Impacts'!$J$18:$O$23,3,FALSE),"")</f>
        <v/>
      </c>
    </row>
    <row r="4" spans="1:11">
      <c r="A4" s="10" t="s">
        <v>23</v>
      </c>
      <c r="B4" s="16"/>
      <c r="C4" s="17">
        <v>0.66666666666666663</v>
      </c>
      <c r="D4" s="17">
        <v>0.75</v>
      </c>
      <c r="E4" s="15">
        <v>17</v>
      </c>
      <c r="F4" s="15">
        <v>18</v>
      </c>
      <c r="H4" s="15">
        <v>15</v>
      </c>
      <c r="I4" s="15">
        <f>IF(AND(H4&gt;=VLOOKUP('Ex Post Impacts'!$C$3,Criteria!$A$2:$F$10,5,FALSE),H4&lt;=VLOOKUP('Ex Post Impacts'!$C$3,Criteria!$A$2:$F$10,6,FALSE)),VLOOKUP(H4,'Ex Post Impacts'!$J$18:$O$23,6,FALSE),"")</f>
        <v>89.308899999999994</v>
      </c>
      <c r="J4" s="15">
        <f>IF(AND(H4&gt;=VLOOKUP('Ex Post Impacts'!$C$3,Criteria!$A$2:$F$10,5,FALSE),H4&lt;=VLOOKUP('Ex Post Impacts'!$C$3,Criteria!$A$2:$F$10,6,FALSE)),VLOOKUP(H4,'Ex Post Impacts'!$J$18:$O$23,4,FALSE),"")</f>
        <v>15.215600000000002</v>
      </c>
      <c r="K4" s="15">
        <f>IF(AND(H4&gt;=VLOOKUP('Ex Post Impacts'!$C$3,Criteria!$A$2:$F$10,5,FALSE),H4&lt;=VLOOKUP('Ex Post Impacts'!$C$3,Criteria!$A$2:$F$10,6,FALSE)),VLOOKUP(H4,'Ex Post Impacts'!$J$18:$O$23,3,FALSE),"")</f>
        <v>48.250700000000002</v>
      </c>
    </row>
    <row r="5" spans="1:11">
      <c r="A5" s="10">
        <v>41134</v>
      </c>
      <c r="B5" s="16"/>
      <c r="C5" s="17">
        <v>0.54166666666666663</v>
      </c>
      <c r="D5" s="17">
        <v>0.70833333333333337</v>
      </c>
      <c r="E5" s="15">
        <v>14</v>
      </c>
      <c r="F5" s="15">
        <v>17</v>
      </c>
      <c r="H5" s="15">
        <v>16</v>
      </c>
      <c r="I5" s="15">
        <f>IF(AND(H5&gt;=VLOOKUP('Ex Post Impacts'!$C$3,Criteria!$A$2:$F$10,5,FALSE),H5&lt;=VLOOKUP('Ex Post Impacts'!$C$3,Criteria!$A$2:$F$10,6,FALSE)),VLOOKUP(H5,'Ex Post Impacts'!$J$18:$O$23,6,FALSE),"")</f>
        <v>88.220730000000003</v>
      </c>
      <c r="J5" s="15">
        <f>IF(AND(H5&gt;=VLOOKUP('Ex Post Impacts'!$C$3,Criteria!$A$2:$F$10,5,FALSE),H5&lt;=VLOOKUP('Ex Post Impacts'!$C$3,Criteria!$A$2:$F$10,6,FALSE)),VLOOKUP(H5,'Ex Post Impacts'!$J$18:$O$23,4,FALSE),"")</f>
        <v>17.733730000000001</v>
      </c>
      <c r="K5" s="15">
        <f>IF(AND(H5&gt;=VLOOKUP('Ex Post Impacts'!$C$3,Criteria!$A$2:$F$10,5,FALSE),H5&lt;=VLOOKUP('Ex Post Impacts'!$C$3,Criteria!$A$2:$F$10,6,FALSE)),VLOOKUP(H5,'Ex Post Impacts'!$J$18:$O$23,3,FALSE),"")</f>
        <v>52.390770000000003</v>
      </c>
    </row>
    <row r="6" spans="1:11">
      <c r="A6" s="10">
        <v>41138</v>
      </c>
      <c r="B6" s="16"/>
      <c r="C6" s="17">
        <v>0.54166666666666663</v>
      </c>
      <c r="D6" s="17">
        <v>0.70833333333333337</v>
      </c>
      <c r="E6" s="15">
        <v>14</v>
      </c>
      <c r="F6" s="15">
        <v>17</v>
      </c>
      <c r="H6" s="15">
        <v>17</v>
      </c>
      <c r="I6" s="15" t="str">
        <f>IF(AND(H6&gt;=VLOOKUP('Ex Post Impacts'!$C$3,Criteria!$A$2:$F$10,5,FALSE),H6&lt;=VLOOKUP('Ex Post Impacts'!$C$3,Criteria!$A$2:$F$10,6,FALSE)),VLOOKUP(H6,'Ex Post Impacts'!$J$18:$O$23,6,FALSE),"")</f>
        <v/>
      </c>
      <c r="J6" s="15" t="str">
        <f>IF(AND(H6&gt;=VLOOKUP('Ex Post Impacts'!$C$3,Criteria!$A$2:$F$10,5,FALSE),H6&lt;=VLOOKUP('Ex Post Impacts'!$C$3,Criteria!$A$2:$F$10,6,FALSE)),VLOOKUP(H6,'Ex Post Impacts'!$J$18:$O$23,4,FALSE),"")</f>
        <v/>
      </c>
      <c r="K6" s="15" t="str">
        <f>IF(AND(H6&gt;=VLOOKUP('Ex Post Impacts'!$C$3,Criteria!$A$2:$F$10,5,FALSE),H6&lt;=VLOOKUP('Ex Post Impacts'!$C$3,Criteria!$A$2:$F$10,6,FALSE)),VLOOKUP(H6,'Ex Post Impacts'!$J$18:$O$23,3,FALSE),"")</f>
        <v/>
      </c>
    </row>
    <row r="7" spans="1:11">
      <c r="A7" s="10">
        <v>41165</v>
      </c>
      <c r="B7" s="16"/>
      <c r="C7" s="17">
        <v>0.58333333333333337</v>
      </c>
      <c r="D7" s="17">
        <v>0.75</v>
      </c>
      <c r="E7" s="15">
        <v>15</v>
      </c>
      <c r="F7" s="15">
        <v>18</v>
      </c>
      <c r="H7" s="15">
        <v>18</v>
      </c>
      <c r="I7" s="15" t="str">
        <f>IF(AND(H7&gt;=VLOOKUP('Ex Post Impacts'!$C$3,Criteria!$A$2:$F$10,5,FALSE),H7&lt;=VLOOKUP('Ex Post Impacts'!$C$3,Criteria!$A$2:$F$10,6,FALSE)),VLOOKUP(H7,'Ex Post Impacts'!$J$18:$O$23,6,FALSE),"")</f>
        <v/>
      </c>
      <c r="J7" s="15" t="str">
        <f>IF(AND(H7&gt;=VLOOKUP('Ex Post Impacts'!$C$3,Criteria!$A$2:$F$10,5,FALSE),H7&lt;=VLOOKUP('Ex Post Impacts'!$C$3,Criteria!$A$2:$F$10,6,FALSE)),VLOOKUP(H7,'Ex Post Impacts'!$J$18:$O$23,4,FALSE),"")</f>
        <v/>
      </c>
      <c r="K7" s="15" t="str">
        <f>IF(AND(H7&gt;=VLOOKUP('Ex Post Impacts'!$C$3,Criteria!$A$2:$F$10,5,FALSE),H7&lt;=VLOOKUP('Ex Post Impacts'!$C$3,Criteria!$A$2:$F$10,6,FALSE)),VLOOKUP(H7,'Ex Post Impacts'!$J$18:$O$23,3,FALSE),"")</f>
        <v/>
      </c>
    </row>
    <row r="8" spans="1:11">
      <c r="A8" s="10">
        <v>41166</v>
      </c>
      <c r="B8" s="16"/>
      <c r="C8" s="17">
        <v>0.54166666666666663</v>
      </c>
      <c r="D8" s="17">
        <v>0.70833333333333337</v>
      </c>
      <c r="E8" s="15">
        <v>14</v>
      </c>
      <c r="F8" s="15">
        <v>17</v>
      </c>
      <c r="H8" s="15" t="s">
        <v>44</v>
      </c>
      <c r="I8" s="15">
        <f>AVERAGE(I2:I7)</f>
        <v>88.764814999999999</v>
      </c>
      <c r="J8" s="15">
        <f>AVERAGE(J2:J7)</f>
        <v>16.474665000000002</v>
      </c>
      <c r="K8" s="15">
        <f>AVERAGE(K4:K7)</f>
        <v>50.320734999999999</v>
      </c>
    </row>
    <row r="9" spans="1:11">
      <c r="A9" s="10" t="s">
        <v>24</v>
      </c>
      <c r="B9" s="16"/>
      <c r="C9" s="17">
        <v>0.58333333333333337</v>
      </c>
      <c r="D9" s="17">
        <v>0.75</v>
      </c>
      <c r="E9" s="15">
        <v>15</v>
      </c>
      <c r="F9" s="15">
        <v>18</v>
      </c>
      <c r="H9" s="15"/>
      <c r="I9" s="15"/>
      <c r="J9" s="15" t="s">
        <v>43</v>
      </c>
      <c r="K9" s="23">
        <f>(J8)/K8</f>
        <v>0.32739317102582072</v>
      </c>
    </row>
    <row r="10" spans="1:11">
      <c r="A10" s="10">
        <v>41183</v>
      </c>
      <c r="B10" s="16"/>
      <c r="C10" s="17">
        <v>0.58333333333333337</v>
      </c>
      <c r="D10" s="17">
        <v>0.75</v>
      </c>
      <c r="E10" s="15">
        <v>15</v>
      </c>
      <c r="F10" s="15">
        <v>18</v>
      </c>
    </row>
    <row r="11" spans="1:11">
      <c r="A11" s="15"/>
      <c r="B11" s="15"/>
      <c r="C11" s="15"/>
      <c r="D11" s="15"/>
      <c r="E11" s="15"/>
      <c r="F11" s="15"/>
    </row>
    <row r="12" spans="1:11">
      <c r="A12" s="9" t="s">
        <v>54</v>
      </c>
      <c r="B12" s="15"/>
      <c r="C12" s="15"/>
      <c r="D12" s="15"/>
      <c r="E12" s="15"/>
      <c r="F12" s="15"/>
    </row>
    <row r="13" spans="1:11">
      <c r="A13" s="9" t="s">
        <v>55</v>
      </c>
      <c r="B13" s="15"/>
      <c r="C13" s="15"/>
      <c r="D13" s="15"/>
      <c r="E13" s="15"/>
      <c r="F13" s="15"/>
    </row>
    <row r="14" spans="1:11">
      <c r="A14" t="s">
        <v>56</v>
      </c>
    </row>
    <row r="15" spans="1:11">
      <c r="A15" t="s">
        <v>63</v>
      </c>
    </row>
    <row r="16" spans="1:11">
      <c r="A16" s="9"/>
    </row>
    <row r="17" spans="1:4">
      <c r="A17" s="9"/>
    </row>
    <row r="19" spans="1:4">
      <c r="A19" s="9" t="s">
        <v>52</v>
      </c>
    </row>
    <row r="20" spans="1:4">
      <c r="A20" s="9" t="s">
        <v>57</v>
      </c>
    </row>
    <row r="21" spans="1:4">
      <c r="A21" s="9" t="s">
        <v>58</v>
      </c>
    </row>
    <row r="22" spans="1:4">
      <c r="A22" s="9"/>
    </row>
    <row r="23" spans="1:4">
      <c r="A23" s="15" t="s">
        <v>8</v>
      </c>
    </row>
    <row r="24" spans="1:4">
      <c r="A24" s="15" t="s">
        <v>28</v>
      </c>
      <c r="B24" t="s">
        <v>52</v>
      </c>
      <c r="C24" t="str">
        <f>CONCATENATE(A24,B24)</f>
        <v>Average Two Hour Event Day‡All</v>
      </c>
      <c r="D24">
        <v>22928</v>
      </c>
    </row>
    <row r="25" spans="1:4">
      <c r="A25" s="10">
        <v>41129</v>
      </c>
      <c r="B25" t="s">
        <v>52</v>
      </c>
      <c r="C25" t="str">
        <f t="shared" ref="C25:C32" si="0">CONCATENATE(A25,B25)</f>
        <v>41129All</v>
      </c>
      <c r="D25">
        <v>22928</v>
      </c>
    </row>
    <row r="26" spans="1:4">
      <c r="A26" s="10" t="s">
        <v>23</v>
      </c>
      <c r="B26" t="s">
        <v>52</v>
      </c>
      <c r="C26" t="str">
        <f t="shared" si="0"/>
        <v>8/10/2012†All</v>
      </c>
      <c r="D26">
        <v>22928</v>
      </c>
    </row>
    <row r="27" spans="1:4">
      <c r="A27" s="10">
        <v>41134</v>
      </c>
      <c r="B27" t="s">
        <v>52</v>
      </c>
      <c r="C27" t="str">
        <f t="shared" si="0"/>
        <v>41134All</v>
      </c>
      <c r="D27">
        <v>22928</v>
      </c>
    </row>
    <row r="28" spans="1:4">
      <c r="A28" s="10">
        <v>41138</v>
      </c>
      <c r="B28" t="s">
        <v>52</v>
      </c>
      <c r="C28" t="str">
        <f t="shared" si="0"/>
        <v>41138All</v>
      </c>
      <c r="D28">
        <v>22928</v>
      </c>
    </row>
    <row r="29" spans="1:4">
      <c r="A29" s="10">
        <v>41165</v>
      </c>
      <c r="B29" t="s">
        <v>52</v>
      </c>
      <c r="C29" t="str">
        <f t="shared" si="0"/>
        <v>41165All</v>
      </c>
      <c r="D29">
        <v>22928</v>
      </c>
    </row>
    <row r="30" spans="1:4">
      <c r="A30" s="10">
        <v>41166</v>
      </c>
      <c r="B30" t="s">
        <v>52</v>
      </c>
      <c r="C30" t="str">
        <f t="shared" si="0"/>
        <v>41166All</v>
      </c>
      <c r="D30">
        <v>22928</v>
      </c>
    </row>
    <row r="31" spans="1:4">
      <c r="A31" s="10" t="s">
        <v>24</v>
      </c>
      <c r="B31" t="s">
        <v>52</v>
      </c>
      <c r="C31" t="str">
        <f t="shared" si="0"/>
        <v>9/15/2012†*All</v>
      </c>
      <c r="D31">
        <v>6381</v>
      </c>
    </row>
    <row r="32" spans="1:4">
      <c r="A32" s="10">
        <v>41183</v>
      </c>
      <c r="B32" t="s">
        <v>52</v>
      </c>
      <c r="C32" t="str">
        <f t="shared" si="0"/>
        <v>41183All</v>
      </c>
      <c r="D32">
        <v>22928</v>
      </c>
    </row>
    <row r="33" spans="1:4">
      <c r="A33" s="15" t="s">
        <v>28</v>
      </c>
      <c r="B33" t="s">
        <v>57</v>
      </c>
      <c r="C33" t="str">
        <f>CONCATENATE(A33,B33)</f>
        <v>Average Two Hour Event Day‡50% Cycling</v>
      </c>
      <c r="D33">
        <v>10678</v>
      </c>
    </row>
    <row r="34" spans="1:4">
      <c r="A34" s="10">
        <v>41129</v>
      </c>
      <c r="B34" t="s">
        <v>57</v>
      </c>
      <c r="C34" t="str">
        <f t="shared" ref="C34:C41" si="1">CONCATENATE(A34,B34)</f>
        <v>4112950% Cycling</v>
      </c>
      <c r="D34">
        <v>10678</v>
      </c>
    </row>
    <row r="35" spans="1:4">
      <c r="A35" s="10" t="s">
        <v>23</v>
      </c>
      <c r="B35" t="s">
        <v>57</v>
      </c>
      <c r="C35" t="str">
        <f t="shared" si="1"/>
        <v>8/10/2012†50% Cycling</v>
      </c>
      <c r="D35">
        <v>10678</v>
      </c>
    </row>
    <row r="36" spans="1:4">
      <c r="A36" s="10">
        <v>41134</v>
      </c>
      <c r="B36" t="s">
        <v>57</v>
      </c>
      <c r="C36" t="str">
        <f t="shared" si="1"/>
        <v>4113450% Cycling</v>
      </c>
      <c r="D36">
        <v>10678</v>
      </c>
    </row>
    <row r="37" spans="1:4">
      <c r="A37" s="10">
        <v>41138</v>
      </c>
      <c r="B37" t="s">
        <v>57</v>
      </c>
      <c r="C37" t="str">
        <f t="shared" si="1"/>
        <v>4113850% Cycling</v>
      </c>
      <c r="D37">
        <v>10678</v>
      </c>
    </row>
    <row r="38" spans="1:4">
      <c r="A38" s="10">
        <v>41165</v>
      </c>
      <c r="B38" t="s">
        <v>57</v>
      </c>
      <c r="C38" t="str">
        <f t="shared" si="1"/>
        <v>4116550% Cycling</v>
      </c>
      <c r="D38">
        <v>10678</v>
      </c>
    </row>
    <row r="39" spans="1:4">
      <c r="A39" s="10">
        <v>41166</v>
      </c>
      <c r="B39" t="s">
        <v>57</v>
      </c>
      <c r="C39" t="str">
        <f t="shared" si="1"/>
        <v>4116650% Cycling</v>
      </c>
      <c r="D39">
        <v>10678</v>
      </c>
    </row>
    <row r="40" spans="1:4">
      <c r="A40" s="10" t="s">
        <v>24</v>
      </c>
      <c r="B40" t="s">
        <v>57</v>
      </c>
      <c r="C40" t="str">
        <f t="shared" si="1"/>
        <v>9/15/2012†*50% Cycling</v>
      </c>
      <c r="D40">
        <v>852</v>
      </c>
    </row>
    <row r="41" spans="1:4">
      <c r="A41" s="10">
        <v>41183</v>
      </c>
      <c r="B41" t="s">
        <v>57</v>
      </c>
      <c r="C41" t="str">
        <f t="shared" si="1"/>
        <v>4118350% Cycling</v>
      </c>
      <c r="D41">
        <v>10678</v>
      </c>
    </row>
    <row r="42" spans="1:4">
      <c r="A42" s="15" t="s">
        <v>28</v>
      </c>
      <c r="B42" t="s">
        <v>58</v>
      </c>
      <c r="C42" t="str">
        <f>CONCATENATE(A42,B42)</f>
        <v>Average Two Hour Event Day‡100% Cycling</v>
      </c>
      <c r="D42">
        <v>12250</v>
      </c>
    </row>
    <row r="43" spans="1:4">
      <c r="A43" s="10">
        <v>41129</v>
      </c>
      <c r="B43" t="s">
        <v>58</v>
      </c>
      <c r="C43" t="str">
        <f t="shared" ref="C43:C50" si="2">CONCATENATE(A43,B43)</f>
        <v>41129100% Cycling</v>
      </c>
      <c r="D43">
        <v>12250</v>
      </c>
    </row>
    <row r="44" spans="1:4">
      <c r="A44" s="10" t="s">
        <v>23</v>
      </c>
      <c r="B44" t="s">
        <v>58</v>
      </c>
      <c r="C44" t="str">
        <f t="shared" si="2"/>
        <v>8/10/2012†100% Cycling</v>
      </c>
      <c r="D44">
        <v>12250</v>
      </c>
    </row>
    <row r="45" spans="1:4">
      <c r="A45" s="10">
        <v>41134</v>
      </c>
      <c r="B45" t="s">
        <v>58</v>
      </c>
      <c r="C45" t="str">
        <f t="shared" si="2"/>
        <v>41134100% Cycling</v>
      </c>
      <c r="D45">
        <v>12250</v>
      </c>
    </row>
    <row r="46" spans="1:4">
      <c r="A46" s="10">
        <v>41138</v>
      </c>
      <c r="B46" t="s">
        <v>58</v>
      </c>
      <c r="C46" t="str">
        <f t="shared" si="2"/>
        <v>41138100% Cycling</v>
      </c>
      <c r="D46">
        <v>12250</v>
      </c>
    </row>
    <row r="47" spans="1:4">
      <c r="A47" s="10">
        <v>41165</v>
      </c>
      <c r="B47" t="s">
        <v>58</v>
      </c>
      <c r="C47" t="str">
        <f t="shared" si="2"/>
        <v>41165100% Cycling</v>
      </c>
      <c r="D47">
        <v>12250</v>
      </c>
    </row>
    <row r="48" spans="1:4">
      <c r="A48" s="10">
        <v>41166</v>
      </c>
      <c r="B48" t="s">
        <v>58</v>
      </c>
      <c r="C48" t="str">
        <f t="shared" si="2"/>
        <v>41166100% Cycling</v>
      </c>
      <c r="D48">
        <v>12250</v>
      </c>
    </row>
    <row r="49" spans="1:4">
      <c r="A49" s="10" t="s">
        <v>24</v>
      </c>
      <c r="B49" t="s">
        <v>58</v>
      </c>
      <c r="C49" t="str">
        <f t="shared" si="2"/>
        <v>9/15/2012†*100% Cycling</v>
      </c>
      <c r="D49">
        <v>5529</v>
      </c>
    </row>
    <row r="50" spans="1:4">
      <c r="A50" s="10">
        <v>41183</v>
      </c>
      <c r="B50" t="s">
        <v>58</v>
      </c>
      <c r="C50" t="str">
        <f t="shared" si="2"/>
        <v>41183100% Cycling</v>
      </c>
      <c r="D50">
        <v>12250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Ex Post Impacts</vt:lpstr>
      <vt:lpstr>Lookup</vt:lpstr>
      <vt:lpstr>Criteria</vt:lpstr>
      <vt:lpstr>cycle</vt:lpstr>
      <vt:lpstr>data</vt:lpstr>
      <vt:lpstr>events</vt:lpstr>
      <vt:lpstr>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Hartmann</dc:creator>
  <cp:lastModifiedBy>Sam Holmberg</cp:lastModifiedBy>
  <dcterms:created xsi:type="dcterms:W3CDTF">2011-10-10T22:52:04Z</dcterms:created>
  <dcterms:modified xsi:type="dcterms:W3CDTF">2013-03-05T00:27:00Z</dcterms:modified>
</cp:coreProperties>
</file>